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9170" windowHeight="12900" firstSheet="1" activeTab="1"/>
  </bookViews>
  <sheets>
    <sheet name="Ermittlungsschema" sheetId="1" r:id="rId1"/>
    <sheet name="Anlage 1  - Flächenermittlung" sheetId="2" r:id="rId2"/>
    <sheet name="Anlage 2 - Ausstattungsstandard" sheetId="3" r:id="rId3"/>
    <sheet name="Anlage 3 Wirtschaftliche RND" sheetId="4" r:id="rId4"/>
    <sheet name="Anlage 3 Modernisierung RND" sheetId="5" r:id="rId5"/>
    <sheet name="Anlage 4Wiederherstellungswerte" sheetId="6" r:id="rId6"/>
    <sheet name="Anlage 5 Regionalisierung" sheetId="7" r:id="rId7"/>
    <sheet name="Bsp Ermittlung" sheetId="8" r:id="rId8"/>
    <sheet name="BSP - Wirtschaftliche RND" sheetId="9" r:id="rId9"/>
    <sheet name="BSP-Modernisierungsabh. RND" sheetId="10" r:id="rId10"/>
  </sheets>
  <definedNames>
    <definedName name="ALLGEMEINE_KRANKENHÄUSER">'Anlage 2 - Ausstattungsstandard'!$A$338</definedName>
    <definedName name="BANK__UND_GERICHTSGEBÄUDE_mit_Mauerwerk">'Anlage 2 - Ausstattungsstandard'!$A$239</definedName>
    <definedName name="BANK__UND_GERICHTSGEBÄUDE_mit_Skelett___Fachwerk___Rahmenbau">'Anlage 2 - Ausstattungsstandard'!$A$219</definedName>
    <definedName name="_xlnm.Print_Area" localSheetId="2">'Anlage 2 - Ausstattungsstandard'!$A$1:$P$778</definedName>
    <definedName name="_xlnm.Print_Area" localSheetId="7">'Bsp Ermittlung'!$A$2:$K$123</definedName>
    <definedName name="_xlnm.Print_Titles" localSheetId="5">'Anlage 4Wiederherstellungswerte'!$5:$5</definedName>
    <definedName name="EINFAMILIEN___REIHENHÄUSER">'Anlage 2 - Ausstattungsstandard'!$A$54</definedName>
    <definedName name="EINFAMILIEN___WOHNHÄUSER__FREISTEHEND">'Anlage 2 - Ausstattungsstandard'!$A$36</definedName>
    <definedName name="EINKAUFSMÄRKTE__KAUF__UND_WARENHÄUSER__AUSSTELLUNGSGEBÄUDE_mit_Mauerwerk">'Anlage 2 - Ausstattungsstandard'!$A$518</definedName>
    <definedName name="EINKAUFSMÄRKTE__KAUF__UND_WARENHÄUSER__AUSSTELLUNGSGEBÄUDE_mit_Skelett___Fachwerk___Rahmenbau">'Anlage 2 - Ausstattungsstandard'!$A$499</definedName>
    <definedName name="FUNKTIONSGEBÄUDE_FÜR_SPORTANLAGEN__TOILETTENANLAGEN">'Anlage 2 - Ausstattungsstandard'!$A$419</definedName>
    <definedName name="GEFLÜGELSTÄLLE">'Anlage 2 - Ausstattungsstandard'!$A$730</definedName>
    <definedName name="GEMEINDE__UND_VERANSTALTUNGSZENTREN__BÜRGERHÄUSER__SAALBAUTEN__VEREINS__UND_JUGENDHEIME__TAGESSTÄTTEN._BÜCHEREIEN_mit_Mauerwerk">'Anlage 2 - Ausstattungsstandard'!$A$278</definedName>
    <definedName name="GEMEINDE__UND_VERANSTALTUNGSZENTREN__BÜRGERHÄUSER__SAALBAUTEN__VEREINS__UND_JUGENDHEIME__TAGESSTÄTTEN._BÜCHEREIEN_mit_Skelett___Fachwerk___Rahmenbau">'Anlage 2 - Ausstattungsstandard'!$A$259</definedName>
    <definedName name="GEMISCHT_GENUTZTE_WOHN__UND_GESCHÄFTSHÄUSER__mit_im_Mittel_1_3_Gewerbefläche_und_2_3_Wohnfläche">'Anlage 2 - Ausstattungsstandard'!$A$159</definedName>
    <definedName name="HALLENBÄDER__KUR__UND_HEILBÄDER_mit_Mauerwerk">'Anlage 2 - Ausstattungsstandard'!$A$460</definedName>
    <definedName name="HALLENBÄDER__KUR__UND_HEILBÄDER_mit_Skelett___Fachwerk___Rahmenbau">'Anlage 2 - Ausstattungsstandard'!$A$439</definedName>
    <definedName name="HOTELS">'Anlage 2 - Ausstattungsstandard'!$A$358</definedName>
    <definedName name="INDUSTRIEGEBÄUDE__FEUERWEHRGERÄTEHÄUSER__WERKSTÄTTEN_mit_Mauerwerk">'Anlage 2 - Ausstattungsstandard'!$A$590</definedName>
    <definedName name="INDUSTRIEGEBÄUDE__FEUERWEHRGERÄTEHÄUSER__WERKSTÄTTEN_mit_Skelett___Fachwerk___Rahmenbau">'Anlage 2 - Ausstattungsstandard'!$A$569</definedName>
    <definedName name="KINDERGÄRTEN__KINDERTAGESSTÄTTEN__SCHULEN__BERUFSSCHULEN__HOCHSCHULEN__UNIVERSITÄTEN">'Anlage 2 - Ausstattungsstandard'!$A$297</definedName>
    <definedName name="KIRCHEN__STADT__UND_DORFKIRCHE__KAPELLE">'Anlage 2 - Ausstattungsstandard'!$A$481</definedName>
    <definedName name="LAGERGEBÄUDE_mit_Fachwerk">'Anlage 2 - Ausstattungsstandard'!$A$611</definedName>
    <definedName name="LAGERGEBÄUDE_mit_Mauerwerk">'Anlage 2 - Ausstattungsstandard'!$A$631</definedName>
    <definedName name="LANDWIRTSCHAFTLICHE_MEHRZWECKHALLEN">'Anlage 2 - Ausstattungsstandard'!$A$750</definedName>
    <definedName name="MEHRFAMILIEN___WOHNHÄUSER__4_bis_5_Obergeschosse">'Anlage 2 - Ausstattungsstandard'!$A$119</definedName>
    <definedName name="MEHRFAMILIEN___WOHNHÄUSER__bis_3_Obergeschosse">'Anlage 2 - Ausstattungsstandard'!$A$79</definedName>
    <definedName name="MEHRFAMILIEN___WOHNHÄUSER__Flachdach_5_bis_10_Obergeschosse">'Anlage 2 - Ausstattungsstandard'!$A$139</definedName>
    <definedName name="MEHRFAMILIEN___WOHNHÄUSER__Flachdach_bis_3_Obergeschosse">'Anlage 2 - Ausstattungsstandard'!$A$99</definedName>
    <definedName name="PARKHÄUSER__TIEFGARAGEN__KFZ___STELLPLÄTZE__mit_Fachwerk">'Anlage 2 - Ausstattungsstandard'!$A$537</definedName>
    <definedName name="PARKHÄUSER__TIEFGARAGEN__KFZ___STELLPLÄTZE__mit_Mauerwerk">'Anlage 2 - Ausstattungsstandard'!$A$553</definedName>
    <definedName name="PERSONAL__UND_SCHWESTERNWOHNHEIME__ALTENHEIME">'Anlage 2 - Ausstattungsstandard'!$A$317</definedName>
    <definedName name="PFERDESTÄLLE">'Anlage 2 - Ausstattungsstandard'!$A$668</definedName>
    <definedName name="REITHALLEN">'Anlage 2 - Ausstattungsstandard'!$A$650</definedName>
    <definedName name="RINDERSTÄLLE">'Anlage 2 - Ausstattungsstandard'!$A$687</definedName>
    <definedName name="SCHEUNEN_OHNE_STALLTEIL">'Anlage 2 - Ausstattungsstandard'!$A$766</definedName>
    <definedName name="SCHWEINESTÄLLE">'Anlage 2 - Ausstattungsstandard'!$A$709</definedName>
    <definedName name="TENNISHALLEN__TURN__UND_SPORTHALLEN_mit_Fachwerk">'Anlage 2 - Ausstattungsstandard'!$A$379</definedName>
    <definedName name="TENNISHALLEN__TURN__UND_SPORTHALLEN_mit_Mauerwerk">'Anlage 2 - Ausstattungsstandard'!$A$399</definedName>
    <definedName name="VERWALTUNGSGEBÄUDE_mit_Mauerwerk">'Anlage 2 - Ausstattungsstandard'!$A$199</definedName>
    <definedName name="VERWALTUNGSGEBÄUDE_mit_Skelett___Fachwerk___Rahmenbau">'Anlage 2 - Ausstattungsstandard'!$A$179</definedName>
  </definedNames>
  <calcPr fullCalcOnLoad="1"/>
</workbook>
</file>

<file path=xl/comments1.xml><?xml version="1.0" encoding="utf-8"?>
<comments xmlns="http://schemas.openxmlformats.org/spreadsheetml/2006/main">
  <authors>
    <author>Schmidt, Andr? (SMI)</author>
  </authors>
  <commentList>
    <comment ref="H54" authorId="0">
      <text>
        <r>
          <rPr>
            <b/>
            <sz val="8"/>
            <rFont val="Tahoma"/>
            <family val="0"/>
          </rPr>
          <t xml:space="preserve">SMI:
</t>
        </r>
        <r>
          <rPr>
            <sz val="8"/>
            <rFont val="Tahoma"/>
            <family val="2"/>
          </rPr>
          <t>Der regionale Anpassungsfaktor für den Freistaat Sachsen beträgt zwischen 1,00 bis 1,10.</t>
        </r>
        <r>
          <rPr>
            <sz val="8"/>
            <rFont val="Tahoma"/>
            <family val="0"/>
          </rPr>
          <t xml:space="preserve">
</t>
        </r>
      </text>
    </comment>
    <comment ref="H56" authorId="0">
      <text>
        <r>
          <rPr>
            <b/>
            <sz val="8"/>
            <rFont val="Tahoma"/>
            <family val="0"/>
          </rPr>
          <t xml:space="preserve">SMI:
</t>
        </r>
        <r>
          <rPr>
            <sz val="8"/>
            <rFont val="Tahoma"/>
            <family val="2"/>
          </rPr>
          <t>Als Anpassungsfaktoren wegen der Ortsgröße sind folgende Werte zu berücksichten:
Kommunen mit mehr als 500.000 Einwohnern - 1,05 bis 1,15
Kommunen mit mehr 50.000 bis 500.000 Einwohnern - 0,95 bis 1,05
Kommunen mit bis zu 50.000 Einwohnern - 0,90 bis 0,95</t>
        </r>
        <r>
          <rPr>
            <sz val="8"/>
            <rFont val="Tahoma"/>
            <family val="0"/>
          </rPr>
          <t xml:space="preserve">
</t>
        </r>
      </text>
    </comment>
  </commentList>
</comments>
</file>

<file path=xl/comments8.xml><?xml version="1.0" encoding="utf-8"?>
<comments xmlns="http://schemas.openxmlformats.org/spreadsheetml/2006/main">
  <authors>
    <author>Schmidt, Andr? (SMI)</author>
  </authors>
  <commentList>
    <comment ref="H54" authorId="0">
      <text>
        <r>
          <rPr>
            <b/>
            <sz val="8"/>
            <rFont val="Tahoma"/>
            <family val="0"/>
          </rPr>
          <t xml:space="preserve">SMI:
</t>
        </r>
        <r>
          <rPr>
            <sz val="8"/>
            <rFont val="Tahoma"/>
            <family val="2"/>
          </rPr>
          <t>Der regionale Anpassungsfaktor für den Freistaat Sachsen beträgt zwischen 1,00 bis 1,10.</t>
        </r>
        <r>
          <rPr>
            <sz val="8"/>
            <rFont val="Tahoma"/>
            <family val="0"/>
          </rPr>
          <t xml:space="preserve">
</t>
        </r>
      </text>
    </comment>
    <comment ref="H56" authorId="0">
      <text>
        <r>
          <rPr>
            <b/>
            <sz val="8"/>
            <rFont val="Tahoma"/>
            <family val="0"/>
          </rPr>
          <t xml:space="preserve">SMI:
</t>
        </r>
        <r>
          <rPr>
            <sz val="8"/>
            <rFont val="Tahoma"/>
            <family val="2"/>
          </rPr>
          <t>Als Anpassungsfaktoren wegen der Ortsgröße sind folgende Werte zu berücksichten:
Kommunen mit mehr als 500.000 Einwohnern - 1,05 bis 1,15
Kommunen mit mehr 50.000 bis 500.000 Einwohnern - 0,95 bis 1,05
Kommunen mit bis zu 50.000 Einwohnern - 0,90 bis 0,95</t>
        </r>
        <r>
          <rPr>
            <sz val="8"/>
            <rFont val="Tahoma"/>
            <family val="0"/>
          </rPr>
          <t xml:space="preserve">
</t>
        </r>
      </text>
    </comment>
  </commentList>
</comments>
</file>

<file path=xl/sharedStrings.xml><?xml version="1.0" encoding="utf-8"?>
<sst xmlns="http://schemas.openxmlformats.org/spreadsheetml/2006/main" count="2868" uniqueCount="800">
  <si>
    <t>Gemeinde- und Veranstaltungszentren, Bürgerhäuser, Saalbauten, Vereins- und Jugendheime, Tagesstätten, Büchereien (TYP 8-10)</t>
  </si>
  <si>
    <t>Kindergärten, Kindertagesstätten, Schulen, Berufsschulen, Hochschulen, Universitäten (TYP 11 -14)</t>
  </si>
  <si>
    <t>Personal- und Schwesternwohnheime, Altenheime (TYP 15 - 16)</t>
  </si>
  <si>
    <t>Allgemeine Krankenhäuser (TYP 17)</t>
  </si>
  <si>
    <t>Hotels (TYP 18)</t>
  </si>
  <si>
    <t>Tennishallen, Turn- und Sporthallen (TYP 19 - 20)</t>
  </si>
  <si>
    <t>Funktionsgebäude für Sportanlagen, Toilettenanlagen (TYP 21)</t>
  </si>
  <si>
    <t>Hallenbäder, Kur- und Heilbäder (TYP 22 - 23)</t>
  </si>
  <si>
    <t>Kirchen, Stadt- und Dorfkirche, Kapelle (TYP 24)</t>
  </si>
  <si>
    <t>Bleiverglasung mit Schutzglas, farbige Maßwerkfenster</t>
  </si>
  <si>
    <t>Kupfer-, Schiefer-, Metall-eindeckung auf Verschalung und Wärmedämmung, Dachauf-bauten, Dachbekrönung, Biberschwänze</t>
  </si>
  <si>
    <t>Fußbodenheizung mit Wärmeträgern Wasser, Luft (Hypokaustenheizung) als Kombination mit Warmluftheizung</t>
  </si>
  <si>
    <t>Bronzetüren, schmiedeeiserne Türen</t>
  </si>
  <si>
    <t>Marmor, Granit</t>
  </si>
  <si>
    <t>ausreichende Lichtauslässe und Steckdosen, mehrere Strom-kreisläufe mit Kraftstromanschluss, aufwendige Sicherheitsanlagen, Blitzschutz</t>
  </si>
  <si>
    <t>TYP 25 - 27</t>
  </si>
  <si>
    <r>
      <t xml:space="preserve">EINKAUFSMÄRKTE, KAUF- UND WARENHÄUSER, AUSSTELLUNGSGEBÄUDE </t>
    </r>
    <r>
      <rPr>
        <sz val="11"/>
        <rFont val="Arial"/>
        <family val="2"/>
      </rPr>
      <t>mit Skelett-, Fachwerk-, Rahmenbau</t>
    </r>
  </si>
  <si>
    <t>Kunststoff, Holz*, Isolierverglasung</t>
  </si>
  <si>
    <t>beschichteter Estrich, Gussasphalt Nassräume: Fliesen</t>
  </si>
  <si>
    <t>Fliesen, Holzpflaster, Betonwerkstein Nassräume: großformatige Fliesen</t>
  </si>
  <si>
    <t>Lufterhitzer, Lufterhitzer mit Anschluss an zentrale Kesselanlage, Fernheizung</t>
  </si>
  <si>
    <t>Zentralheizung/Pumpenheizung mit Flachheizkörpern, Klima- oder Lüftungsanlage, Warmwasserbereitung zentral</t>
  </si>
  <si>
    <t>ausreichende Installation unter Putz</t>
  </si>
  <si>
    <t>* nur Ausstellungsgebäude</t>
  </si>
  <si>
    <t>einfache Installation auf Putz</t>
  </si>
  <si>
    <t>PVC, Linoleum, Holzdielen Nassräume: PVC</t>
  </si>
  <si>
    <t>Wellfaserzement-,
Blecheindeckung, Bitumen-,
Kunststofffolienabdichtung</t>
  </si>
  <si>
    <t>Holz/Stahl, Einfachverglasung</t>
  </si>
  <si>
    <r>
      <t xml:space="preserve">EINKAUFSMÄRKTE, KAUF- UND WARENHÄUSER, AUSSTELLUNGSGEBÄUDE </t>
    </r>
    <r>
      <rPr>
        <sz val="11"/>
        <rFont val="Arial"/>
        <family val="2"/>
      </rPr>
      <t>mit Mauerwerk</t>
    </r>
  </si>
  <si>
    <t>Installation</t>
  </si>
  <si>
    <t>besondere Einrichtungen</t>
  </si>
  <si>
    <t>1) nur Parkhäuser    2) nur Tiefgaragen</t>
  </si>
  <si>
    <r>
      <t xml:space="preserve">PARKHÄUSER, TIEFGARAGEN, KFZ - STELLPLÄTZE </t>
    </r>
    <r>
      <rPr>
        <sz val="12"/>
        <rFont val="Arial"/>
        <family val="2"/>
      </rPr>
      <t xml:space="preserve"> mit Fachwerk</t>
    </r>
  </si>
  <si>
    <t>TYP 28 - 29</t>
  </si>
  <si>
    <r>
      <t xml:space="preserve">Skelett-, Fachwerk-, Rahmen-bau </t>
    </r>
    <r>
      <rPr>
        <vertAlign val="superscript"/>
        <sz val="9"/>
        <color indexed="8"/>
        <rFont val="Arial"/>
        <family val="2"/>
      </rPr>
      <t>1)</t>
    </r>
  </si>
  <si>
    <t>einfache Metallgitter</t>
  </si>
  <si>
    <t>Flachdach bzw. Überbauung</t>
  </si>
  <si>
    <t>Rohbeton</t>
  </si>
  <si>
    <t>Strom- und Wasseranschluss, Installation auf Putz</t>
  </si>
  <si>
    <t>Treppenhaus</t>
  </si>
  <si>
    <t>Sichtbeton, Mauerwerk mit Putz oder Fugenglattstrich und Anstrich, einfache Verkleidung</t>
  </si>
  <si>
    <r>
      <t>begrünte</t>
    </r>
    <r>
      <rPr>
        <vertAlign val="superscript"/>
        <sz val="7"/>
        <color indexed="8"/>
        <rFont val="Arial"/>
        <family val="2"/>
      </rPr>
      <t>2)</t>
    </r>
    <r>
      <rPr>
        <sz val="7"/>
        <color indexed="8"/>
        <rFont val="Arial"/>
        <family val="2"/>
      </rPr>
      <t xml:space="preserve"> Metallgitter, Glasbausteine</t>
    </r>
  </si>
  <si>
    <r>
      <t>befahrbares Flachdach (Dachparkdeck), ungedämmt</t>
    </r>
    <r>
      <rPr>
        <vertAlign val="superscript"/>
        <sz val="7"/>
        <color indexed="8"/>
        <rFont val="Arial"/>
        <family val="2"/>
      </rPr>
      <t>2)</t>
    </r>
    <r>
      <rPr>
        <sz val="7"/>
        <color indexed="8"/>
        <rFont val="Arial"/>
        <family val="2"/>
      </rPr>
      <t>, Oberflächenentwässerung, begrüntes Flachdach</t>
    </r>
    <r>
      <rPr>
        <vertAlign val="superscript"/>
        <sz val="7"/>
        <color indexed="8"/>
        <rFont val="Arial"/>
        <family val="2"/>
      </rPr>
      <t>2)</t>
    </r>
    <r>
      <rPr>
        <sz val="7"/>
        <color indexed="8"/>
        <rFont val="Arial"/>
        <family val="2"/>
      </rPr>
      <t xml:space="preserve"> bzw. Überbauung</t>
    </r>
    <r>
      <rPr>
        <vertAlign val="superscript"/>
        <sz val="7"/>
        <color indexed="8"/>
        <rFont val="Arial"/>
        <family val="2"/>
      </rPr>
      <t>2)</t>
    </r>
  </si>
  <si>
    <r>
      <t>Rohbeton</t>
    </r>
    <r>
      <rPr>
        <vertAlign val="superscript"/>
        <sz val="7"/>
        <color indexed="8"/>
        <rFont val="Arial"/>
        <family val="2"/>
      </rPr>
      <t>1)</t>
    </r>
    <r>
      <rPr>
        <sz val="7"/>
        <color indexed="8"/>
        <rFont val="Arial"/>
        <family val="2"/>
      </rPr>
      <t>, Estrich, Gussasphalt</t>
    </r>
  </si>
  <si>
    <r>
      <t>Sprinkleranlage</t>
    </r>
    <r>
      <rPr>
        <vertAlign val="superscript"/>
        <sz val="7"/>
        <color indexed="8"/>
        <rFont val="Arial"/>
        <family val="2"/>
      </rPr>
      <t>2)</t>
    </r>
    <r>
      <rPr>
        <sz val="7"/>
        <color indexed="8"/>
        <rFont val="Arial"/>
        <family val="2"/>
      </rPr>
      <t>, Strom- und Wasseranschluss</t>
    </r>
    <r>
      <rPr>
        <vertAlign val="superscript"/>
        <sz val="7"/>
        <color indexed="8"/>
        <rFont val="Arial"/>
        <family val="2"/>
      </rPr>
      <t>1)</t>
    </r>
    <r>
      <rPr>
        <sz val="7"/>
        <color indexed="8"/>
        <rFont val="Arial"/>
        <family val="2"/>
      </rPr>
      <t>, Lösch Wasserleitungen</t>
    </r>
    <r>
      <rPr>
        <vertAlign val="superscript"/>
        <sz val="7"/>
        <color indexed="8"/>
        <rFont val="Arial"/>
        <family val="2"/>
      </rPr>
      <t>1)</t>
    </r>
    <r>
      <rPr>
        <sz val="7"/>
        <color indexed="8"/>
        <rFont val="Arial"/>
        <family val="2"/>
      </rPr>
      <t>, Installation auf Putz</t>
    </r>
    <r>
      <rPr>
        <vertAlign val="superscript"/>
        <sz val="7"/>
        <color indexed="8"/>
        <rFont val="Arial"/>
        <family val="2"/>
      </rPr>
      <t>1)</t>
    </r>
  </si>
  <si>
    <r>
      <t>Personenaufzug, Videoüber-wachung, Rufanlagen</t>
    </r>
    <r>
      <rPr>
        <vertAlign val="superscript"/>
        <sz val="6"/>
        <color indexed="8"/>
        <rFont val="Arial"/>
        <family val="2"/>
      </rPr>
      <t>1)</t>
    </r>
    <r>
      <rPr>
        <sz val="6"/>
        <color indexed="8"/>
        <rFont val="Arial"/>
        <family val="2"/>
      </rPr>
      <t>, Brand-melder</t>
    </r>
    <r>
      <rPr>
        <vertAlign val="superscript"/>
        <sz val="6"/>
        <color indexed="8"/>
        <rFont val="Arial"/>
        <family val="2"/>
      </rPr>
      <t>1)</t>
    </r>
    <r>
      <rPr>
        <sz val="6"/>
        <color indexed="8"/>
        <rFont val="Arial"/>
        <family val="2"/>
      </rPr>
      <t>, Beschallung</t>
    </r>
    <r>
      <rPr>
        <vertAlign val="superscript"/>
        <sz val="6"/>
        <color indexed="8"/>
        <rFont val="Arial"/>
        <family val="2"/>
      </rPr>
      <t>1)</t>
    </r>
    <r>
      <rPr>
        <sz val="6"/>
        <color indexed="8"/>
        <rFont val="Arial"/>
        <family val="2"/>
      </rPr>
      <t>, Toiletten-anlagen</t>
    </r>
    <r>
      <rPr>
        <vertAlign val="superscript"/>
        <sz val="6"/>
        <color indexed="8"/>
        <rFont val="Arial"/>
        <family val="2"/>
      </rPr>
      <t>1)</t>
    </r>
    <r>
      <rPr>
        <sz val="6"/>
        <color indexed="8"/>
        <rFont val="Arial"/>
        <family val="2"/>
      </rPr>
      <t>, Rauch- und Wärmeab-zugsanlagen</t>
    </r>
    <r>
      <rPr>
        <vertAlign val="superscript"/>
        <sz val="6"/>
        <color indexed="8"/>
        <rFont val="Arial"/>
        <family val="2"/>
      </rPr>
      <t>2)</t>
    </r>
    <r>
      <rPr>
        <sz val="6"/>
        <color indexed="8"/>
        <rFont val="Arial"/>
        <family val="2"/>
      </rPr>
      <t>, mechanische Be- und Entlüftungsanlagen</t>
    </r>
    <r>
      <rPr>
        <vertAlign val="superscript"/>
        <sz val="6"/>
        <color indexed="8"/>
        <rFont val="Arial"/>
        <family val="2"/>
      </rPr>
      <t>2)</t>
    </r>
  </si>
  <si>
    <r>
      <t xml:space="preserve">PARKHÄUSER, TIEFGARAGEN, KFZ - STELLPLÄTZE </t>
    </r>
    <r>
      <rPr>
        <sz val="12"/>
        <rFont val="Arial"/>
        <family val="2"/>
      </rPr>
      <t xml:space="preserve"> mit Mauerwerk</t>
    </r>
  </si>
  <si>
    <t>Betonwände, Mauerwerk mit Putz oder Fugenglattstrich und Anstrich</t>
  </si>
  <si>
    <r>
      <t>Sichtbeton, Sichtmauerwerk</t>
    </r>
    <r>
      <rPr>
        <vertAlign val="superscript"/>
        <sz val="7"/>
        <color indexed="8"/>
        <rFont val="Arial"/>
        <family val="2"/>
      </rPr>
      <t>2)</t>
    </r>
    <r>
      <rPr>
        <sz val="7"/>
        <color indexed="8"/>
        <rFont val="Arial"/>
        <family val="2"/>
      </rPr>
      <t>/ Mauerwerk</t>
    </r>
    <r>
      <rPr>
        <vertAlign val="superscript"/>
        <sz val="7"/>
        <color indexed="8"/>
        <rFont val="Arial"/>
        <family val="2"/>
      </rPr>
      <t>1)</t>
    </r>
    <r>
      <rPr>
        <sz val="7"/>
        <color indexed="8"/>
        <rFont val="Arial"/>
        <family val="2"/>
      </rPr>
      <t xml:space="preserve"> mit Putz oder Fugenglattstrich und Anstrich, einfache Verkleidung</t>
    </r>
    <r>
      <rPr>
        <vertAlign val="superscript"/>
        <sz val="7"/>
        <color indexed="8"/>
        <rFont val="Arial"/>
        <family val="2"/>
      </rPr>
      <t>1)</t>
    </r>
  </si>
  <si>
    <t>MIT UND OHNE BÜRO- UND SOZIALTRAKT</t>
  </si>
  <si>
    <t>TYP 30.1 - 30.2</t>
  </si>
  <si>
    <t>Sonstige 
Einbauten</t>
  </si>
  <si>
    <t>1) ohne Büro- und Sozialtrakt        2) mit Büro- und Sozialtrakt</t>
  </si>
  <si>
    <r>
      <t xml:space="preserve">Elektro-
installation </t>
    </r>
    <r>
      <rPr>
        <vertAlign val="superscript"/>
        <sz val="9"/>
        <color indexed="8"/>
        <rFont val="Arial"/>
        <family val="0"/>
      </rPr>
      <t>2</t>
    </r>
    <r>
      <rPr>
        <sz val="9"/>
        <color indexed="8"/>
        <rFont val="Arial"/>
        <family val="0"/>
      </rPr>
      <t>)</t>
    </r>
  </si>
  <si>
    <r>
      <t>Heizung</t>
    </r>
    <r>
      <rPr>
        <vertAlign val="superscript"/>
        <sz val="9"/>
        <color indexed="8"/>
        <rFont val="Arial"/>
        <family val="0"/>
      </rPr>
      <t>2</t>
    </r>
    <r>
      <rPr>
        <sz val="9"/>
        <color indexed="8"/>
        <rFont val="Arial"/>
        <family val="0"/>
      </rPr>
      <t>)</t>
    </r>
  </si>
  <si>
    <t>Skelett-, Fachwerk-,  Rahmen-bau</t>
  </si>
  <si>
    <t>Ermittlungsschema Sachwertverfahren</t>
  </si>
  <si>
    <t>Ermittlung des bereinigten Gebäudewerts am Bewertungsstichtag</t>
  </si>
  <si>
    <t>Eigentümer/wirtschaftlicher Eigentümer:</t>
  </si>
  <si>
    <t>Grundstück: Gemarkung, Flur, Flurstück, Straße, Haus-Nr.:</t>
  </si>
  <si>
    <t>Bewertungsstichtag:</t>
  </si>
  <si>
    <t>NHK (2000)</t>
  </si>
  <si>
    <r>
      <t>Gebäudetyp Bezeichnung:</t>
    </r>
    <r>
      <rPr>
        <sz val="10"/>
        <rFont val="Arial"/>
        <family val="2"/>
      </rPr>
      <t xml:space="preserve"> </t>
    </r>
    <r>
      <rPr>
        <vertAlign val="superscript"/>
        <sz val="10"/>
        <rFont val="Arial"/>
        <family val="2"/>
      </rPr>
      <t>4)</t>
    </r>
  </si>
  <si>
    <r>
      <t xml:space="preserve">Gebäudetyp Lfd. Nr.: </t>
    </r>
    <r>
      <rPr>
        <vertAlign val="superscript"/>
        <sz val="10"/>
        <rFont val="Arial"/>
        <family val="2"/>
      </rPr>
      <t>4)</t>
    </r>
  </si>
  <si>
    <t>Ausstattungsstandard:</t>
  </si>
  <si>
    <t>einfach</t>
  </si>
  <si>
    <t>mittel</t>
  </si>
  <si>
    <t>gehoben</t>
  </si>
  <si>
    <t>stark gehoben</t>
  </si>
  <si>
    <t>(siehe Anlage 2 zum Ermittlungsschema Sachwertverfahren)</t>
  </si>
  <si>
    <t>Gesamtnutzungsdauer:</t>
  </si>
  <si>
    <t>Jahre</t>
  </si>
  <si>
    <t>(siehe Anlage 3 zum Ermittlungsschema Sachwertverfahren)</t>
  </si>
  <si>
    <r>
      <t>Baujahr (fiktiv)</t>
    </r>
    <r>
      <rPr>
        <b/>
        <vertAlign val="superscript"/>
        <sz val="10"/>
        <rFont val="Arial"/>
        <family val="2"/>
      </rPr>
      <t>5</t>
    </r>
    <r>
      <rPr>
        <b/>
        <sz val="10"/>
        <rFont val="Arial"/>
        <family val="2"/>
      </rPr>
      <t>:</t>
    </r>
  </si>
  <si>
    <t>Gebäudebaujahrsklasse:</t>
  </si>
  <si>
    <r>
      <t xml:space="preserve">Brutto-Grundflächenpreis (€/m² Brutto-Grundfläche) </t>
    </r>
    <r>
      <rPr>
        <sz val="10"/>
        <rFont val="Arial"/>
        <family val="2"/>
      </rPr>
      <t>laut NHK 2000:</t>
    </r>
  </si>
  <si>
    <t>bis</t>
  </si>
  <si>
    <t>von</t>
  </si>
  <si>
    <t>x</t>
  </si>
  <si>
    <t>(siehe Anlage 1 zum Ermittlungsschema Sachwertverfahren)</t>
  </si>
  <si>
    <t>m²</t>
  </si>
  <si>
    <t>1. Januar</t>
  </si>
  <si>
    <t>Kurzbezeichnung:</t>
  </si>
  <si>
    <t>Ordnungsmerkmal</t>
  </si>
  <si>
    <t>EUR/m²</t>
  </si>
  <si>
    <t>1)</t>
  </si>
  <si>
    <t>2)</t>
  </si>
  <si>
    <t>3)</t>
  </si>
  <si>
    <t>4)</t>
  </si>
  <si>
    <t>5)</t>
  </si>
  <si>
    <r>
      <t>1914</t>
    </r>
    <r>
      <rPr>
        <vertAlign val="superscript"/>
        <sz val="8"/>
        <rFont val="Arial"/>
        <family val="2"/>
      </rPr>
      <t>*1</t>
    </r>
  </si>
  <si>
    <t>*3</t>
  </si>
  <si>
    <r>
      <t>Kann auf volle 10m</t>
    </r>
    <r>
      <rPr>
        <vertAlign val="superscript"/>
        <sz val="8"/>
        <rFont val="Arial"/>
        <family val="2"/>
      </rPr>
      <t xml:space="preserve">2 </t>
    </r>
    <r>
      <rPr>
        <sz val="8"/>
        <rFont val="Arial"/>
        <family val="2"/>
      </rPr>
      <t>auf- bzw. abgerundet werden</t>
    </r>
  </si>
  <si>
    <t>Weicht die Ausstattung in Gebäudeteilen hohe Unterschiede auf, sind die unterschiedlich ausgestatteten Gebäudeteile gesondert zu betrachten und ein Gebäudemix zu bilden.</t>
  </si>
  <si>
    <t>EUR</t>
  </si>
  <si>
    <t>Brutto-Grundfläche (m²) x Brutto-Grundflächenpreis (EUR/m²):</t>
  </si>
  <si>
    <t xml:space="preserve"> </t>
  </si>
  <si>
    <t>Baunebenkosten:</t>
  </si>
  <si>
    <t>(entnommen aus NHK 2000)</t>
  </si>
  <si>
    <t>%</t>
  </si>
  <si>
    <t>+</t>
  </si>
  <si>
    <t>Altersminderung (lineare Abschreibung):</t>
  </si>
  <si>
    <r>
      <t xml:space="preserve">  </t>
    </r>
    <r>
      <rPr>
        <u val="single"/>
        <sz val="10"/>
        <rFont val="Arial"/>
        <family val="2"/>
      </rPr>
      <t>fiktiver Herstellungswert x (Gesamtnutzungsdauer ./. Restnutzungsdauer)</t>
    </r>
  </si>
  <si>
    <t>Gesamtnutzungsdauer</t>
  </si>
  <si>
    <t>x(</t>
  </si>
  <si>
    <t>=</t>
  </si>
  <si>
    <t>./.</t>
  </si>
  <si>
    <t>)</t>
  </si>
  <si>
    <t>Art:</t>
  </si>
  <si>
    <t>Wertminderung:</t>
  </si>
  <si>
    <t>Baumängel:</t>
  </si>
  <si>
    <t>Bauschäden:</t>
  </si>
  <si>
    <t>Baujahr (fiktiv):</t>
  </si>
  <si>
    <t>Þ</t>
  </si>
  <si>
    <t>Erstellt:</t>
  </si>
  <si>
    <t>Datum, Unterschrift</t>
  </si>
  <si>
    <t>Geprüft:</t>
  </si>
  <si>
    <t>Erfasst:</t>
  </si>
  <si>
    <t>Jahr</t>
  </si>
  <si>
    <t>Bewertungsobjekt:</t>
  </si>
  <si>
    <t>EINFAMILIEN - WOHNHÄUSER; FREISTEHEND</t>
  </si>
  <si>
    <t>TYP 1.01  - 1.33</t>
  </si>
  <si>
    <t>AUSSTATTUNGSSTANDARD</t>
  </si>
  <si>
    <t>Kostengruppe / Gewichtung</t>
  </si>
  <si>
    <t>Fassade</t>
  </si>
  <si>
    <t>Mauerwerk mit Putz oder Fugenglattstrich und Anstrich</t>
  </si>
  <si>
    <t>Wärmedämmputz, Wärmedämmverbundsystem, Sichtmauerwerk mit Fugenglattstrich, mittlerer Wärmedämmstandard</t>
  </si>
  <si>
    <t>Verblendmauerwerk, Metallbekleidung, Vorhangfassade, hoher Wärmedämmstandard</t>
  </si>
  <si>
    <t>Naturstein</t>
  </si>
  <si>
    <t>Fenster</t>
  </si>
  <si>
    <t>Holz, Einfachverglasung</t>
  </si>
  <si>
    <t>Kunststoff, Rollladen, Isolierverglasung</t>
  </si>
  <si>
    <t>Aluminium, Sprossenfenster, Sonnenschutzvorrichtung, Wärmeschutzverglasung</t>
  </si>
  <si>
    <t>raumhohe Verglasung, große Schiebeelemente, elektr. Rollladen, Schallschutzverglasung</t>
  </si>
  <si>
    <t>Dächer</t>
  </si>
  <si>
    <t>Betondachpfannen (untere Preiskl.), Bitumen-, Kunststofffolienabdichtung, keine Wärmedämmung</t>
  </si>
  <si>
    <t>Betondachpfannen (gehobene Preiskl.), mittlerer Wärmedämmstandard</t>
  </si>
  <si>
    <t>Tondachpfannen, Schiefer-, Metalleindeckung, hoher Wärmedämmstandard</t>
  </si>
  <si>
    <t>große Anzahl von Oberlichtern, Dachaus- und Dachaufbauten mit hohem Schwierigkeitsgrad, Dachausschnitte in Glas</t>
  </si>
  <si>
    <t>Sanitär</t>
  </si>
  <si>
    <t>1 Bad mit WC, Installation auf Putz</t>
  </si>
  <si>
    <t>1 Bad mit Dusche und Badewanne, Gäste-WC, Installation unter Putz</t>
  </si>
  <si>
    <t>1-2 Bäder, Gäste-WC</t>
  </si>
  <si>
    <t>mehrere großzügige Bäder, tlw. Bidet, Whirlpool, Gäste-WC</t>
  </si>
  <si>
    <t>Innenwand-bekleidung der Nassräume</t>
  </si>
  <si>
    <t>Ölfarbanstrich, Fliesensockel 
(1,50 m)</t>
  </si>
  <si>
    <t>Fliesen (2,00 m)</t>
  </si>
  <si>
    <t>Fliesen raumhoch, großformatige Fliesen</t>
  </si>
  <si>
    <t>Naturstein, aufwendige Verlegung</t>
  </si>
  <si>
    <t>Bodenbeläge</t>
  </si>
  <si>
    <t>Holzdielen, Nadelfilz, Linoleum, PVC (untere Preiskl.), Nassräume: PVC, Fliesen</t>
  </si>
  <si>
    <t>Teppich, PVC, Fliesen, Linoleum (mittlere Preiskl.), Nassräume: Fliesen</t>
  </si>
  <si>
    <t>Fliesen, Parkett, Betonwerkstein, Nassräume: großformatige Fliesen</t>
  </si>
  <si>
    <t>Naturstein, aufwendige Verlegung, Nassräume: Naturstein</t>
  </si>
  <si>
    <t>Innentüren</t>
  </si>
  <si>
    <t>Füllungstüren, Türblätter und Zargen gestrichen, Stahlzargen</t>
  </si>
  <si>
    <t>Kunststoff-/Holztürblätter, Holzzargen, Glastürausschnitte</t>
  </si>
  <si>
    <t>Türblätter mit Edelholzfurnier, Glastüren, Holzzargen</t>
  </si>
  <si>
    <t>massivere Ausführung, Einbruchschutz</t>
  </si>
  <si>
    <t>Heizung</t>
  </si>
  <si>
    <t>Einzelöfen, elektr. Speicherheizung, Boiler für Warmwasser</t>
  </si>
  <si>
    <t>Mehrraum-Warmluftkachelofen, Zentralheizung mit Radiatoren (Schwerkraftheizung)</t>
  </si>
  <si>
    <t>Zentralheizung und Fußbodenheizung, Klimaanlagen, Solaranlagen</t>
  </si>
  <si>
    <t>Elektro-
installation</t>
  </si>
  <si>
    <t>je Raum 1 Lichtauslass und 1-2 Steckdosen, Installation tlw. auf Putz</t>
  </si>
  <si>
    <t>je Raum 1-2 Lichtauslässe und 2-3 Steckdosen, Installation unter Putz</t>
  </si>
  <si>
    <t>je Raum mehrere Lichtauslässe und Steckdosen, informationstechnische Anlagen</t>
  </si>
  <si>
    <t>aufwendige Installation, Sicherheitseinrichtungen</t>
  </si>
  <si>
    <t>Bitte den ermittelten Standard ankreuzen !</t>
  </si>
  <si>
    <t>Ausstattungsstandard</t>
  </si>
  <si>
    <t>Bewertungskategorie</t>
  </si>
  <si>
    <t>1,00 - 1,50</t>
  </si>
  <si>
    <t>1,51 - 2,50</t>
  </si>
  <si>
    <t>2,51 - 3,50</t>
  </si>
  <si>
    <t>3,51 - 4,00</t>
  </si>
  <si>
    <t>Bestimmung der Ausstattungsstandards</t>
  </si>
  <si>
    <t>Anlage 2</t>
  </si>
  <si>
    <t>Innenwandbekleidung der Nassräume</t>
  </si>
  <si>
    <t>Produkt</t>
  </si>
  <si>
    <t>Einfamilien Wohnhäuser freistehend (TYP 1.01 - 1.33)</t>
  </si>
  <si>
    <t>EINFAMILIEN - REIHENHÄUSER</t>
  </si>
  <si>
    <t>TYP 2.01 - 2.33</t>
  </si>
  <si>
    <t>Einfamilien Reihenhäuser (TYP 2.01 - 2.33)</t>
  </si>
  <si>
    <t>1,51 - 2,00</t>
  </si>
  <si>
    <t>1 Bad mit WC, Gäste WC, Installation tlw. auf Putz</t>
  </si>
  <si>
    <t>Zentralheizung, Warmwasserbereitung zentral</t>
  </si>
  <si>
    <t>1-2 Bäder, Gäste-WC, Installation unter Putz</t>
  </si>
  <si>
    <t>Wärmedämmputz, Wärmedämmverbundsystem, mittlerer Wärmedämmstandard</t>
  </si>
  <si>
    <t>MEHRFAMILIEN - WOHNHÄUSER (bis 3 Obergeschosse)</t>
  </si>
  <si>
    <t>Ölfarbanstrich</t>
  </si>
  <si>
    <t>Füllungstüren, Türblätter und Zargen gestrichen</t>
  </si>
  <si>
    <t>TYP 3.11, 3.12, 3.21, 3.22, 3.32</t>
  </si>
  <si>
    <t>Betondachpfannen (untere Preiskl.), Bitumen-, Kunststofffolienabdichtung</t>
  </si>
  <si>
    <t>Zentralheizung oder Pumpenheizung mit Flachheizkörpern oder Fußbodenheizung, Warmwasserbereitung zentral</t>
  </si>
  <si>
    <t>(siehe Anlage 4, Wiederherstellungswerte)</t>
  </si>
  <si>
    <t>Optional: Regionaler Anpassungsfaktor (Anlage 5)</t>
  </si>
  <si>
    <t>Holzdielen, Nadelfilz, Linoleum, PVC (untere Preisklasse) Nassräume: PVC, Fliesen</t>
  </si>
  <si>
    <t>je Raum 1 Lichtauslass und 1-2 Steckdosen, Installation auf Putz</t>
  </si>
  <si>
    <t>Kunststoff, Isolierverglasung</t>
  </si>
  <si>
    <t>Betondachpfannen (gehobene Preisklasse), mittlerer Wärmedämmstandard</t>
  </si>
  <si>
    <t>1 Bad mit WC, Gäste-WC, Installation unter Putz</t>
  </si>
  <si>
    <t>Fliesensockel (1,50 m)</t>
  </si>
  <si>
    <t>Teppich, PVC, Fliesen, Linoleum (mittlere Preisklasse) Nassräume: Fliesen</t>
  </si>
  <si>
    <t>Kunststoff-/ Holztürblätter, Stahlzargen</t>
  </si>
  <si>
    <t>Mehrraum-Warmluftkachelofen, Zentral heizung mit Radiatoren (Schwerkraftheizung)</t>
  </si>
  <si>
    <t>Wärmedämmputz, Wärme-dämmverbundsystem, Sicht-mauerwerk mit Fugenglatt-strich und Anstrich, mittlerer Wärmedämmstandard</t>
  </si>
  <si>
    <t>Aluminium, Rollladen, Sonnenschutzvorrichtungen, Wärmeschutzverglasung, aufwendige Fensterkonstruktionen</t>
  </si>
  <si>
    <t>1 Bad mit Dusche und Badewanne, Gäste-WC</t>
  </si>
  <si>
    <t>Fliesen raumhoch</t>
  </si>
  <si>
    <t>Zentralheizung/ Pumpenheizung mit Flachheizkörpern, Warmwasserbereitung zentral</t>
  </si>
  <si>
    <t>aufwendige Installation, informationstechnische Anlagen</t>
  </si>
  <si>
    <t>2,51 - 3,00</t>
  </si>
  <si>
    <t>MEHRFAMILIEN - WOHNHÄUSER (Flachdach bis 3 Obergeschosse)</t>
  </si>
  <si>
    <t>TYP 3.13, 3.23, 3.33</t>
  </si>
  <si>
    <t>…</t>
  </si>
  <si>
    <t>*1</t>
  </si>
  <si>
    <t>*2</t>
  </si>
  <si>
    <t>In dieser Spalte sind die durch 1,95583 dividierten Wiederherstellungswerte vom Statistischen Bundesamt, Basisjahr 1914 (M, RM, DM) in EUR abgebildet. Die Werte dieser Spalte können im Muster 2 zur Ermittlung des Neubauwertes 1936 (NBW 36) verwendet werden.</t>
  </si>
  <si>
    <t>Für 1922 und 1923 wurden wegen der sprunghaften Entwertung der Mark keine Jahresdurchschnitte veröffentlicht.</t>
  </si>
  <si>
    <t xml:space="preserve">Richtlinien für die Ermittlung der Verkehrswerte von Grundstücken (Wertermittlungsrichtlinien – WertR 2006) </t>
  </si>
  <si>
    <r>
      <t>(siehe WertR 2006</t>
    </r>
    <r>
      <rPr>
        <vertAlign val="superscript"/>
        <sz val="8"/>
        <rFont val="Arial"/>
        <family val="2"/>
      </rPr>
      <t>3</t>
    </r>
    <r>
      <rPr>
        <sz val="8"/>
        <rFont val="Arial"/>
        <family val="0"/>
      </rPr>
      <t>)</t>
    </r>
  </si>
  <si>
    <t>großformatige Fliesen, Parkett, Betonwerkstein,     Nassräume: großformatige Fliesen</t>
  </si>
  <si>
    <t xml:space="preserve">einfach </t>
  </si>
  <si>
    <t xml:space="preserve">1,00 - 1,50 </t>
  </si>
  <si>
    <t xml:space="preserve">mittel </t>
  </si>
  <si>
    <t>a</t>
  </si>
  <si>
    <t>MEHRFAMILIEN - WOHNHÄUSER (4 bis 5 Obergeschosse)</t>
  </si>
  <si>
    <t>TYP 3.42</t>
  </si>
  <si>
    <t>MEHRFAMILIEN - WOHNHÄUSER (Flachdach 5 bis 10 Obergeschosse)</t>
  </si>
  <si>
    <t>TYP 3.53, 3.73</t>
  </si>
  <si>
    <t>TYP 4</t>
  </si>
  <si>
    <t xml:space="preserve">einfach
</t>
  </si>
  <si>
    <t xml:space="preserve">mittel
</t>
  </si>
  <si>
    <t xml:space="preserve">gehoben
</t>
  </si>
  <si>
    <t>Elektroinstallation</t>
  </si>
  <si>
    <t>Betondachpfannen (untere Preisklasse), Bitumen-, Kunstoff-Folienabdichtung</t>
  </si>
  <si>
    <t>Holzdielen, Nadelfilz, Linoleum, PVC (untere Preisklasse Nassräume: PVC, Fliesen</t>
  </si>
  <si>
    <t>je Raum 1 - 2 Lichtauslässe und 2 - 3 Steckdosen, Installation unter Putz</t>
  </si>
  <si>
    <t>Kunststoff-/ Holztürblätter, Holzzargen, Glastürausschnitte</t>
  </si>
  <si>
    <t>Teppich, PVC, Fliesen, Parkett, Linoleum (mittlere Preisklasse) Nassräume: Fliesen</t>
  </si>
  <si>
    <t>Wellfaserzement-, Blecheindeckung, Bitumen-, Kunststofffolienabdichtung</t>
  </si>
  <si>
    <t>Holzdielen, Nadelfilz, Linoleum, PVC (untere Preiskl.) Nassräume: PVC</t>
  </si>
  <si>
    <t>je Raum 1 Lichtauslass und 1 - 2 Steckdosen, Installation auf Putz</t>
  </si>
  <si>
    <t>Betondachpfannen, mittlerer Wärmedämmstandard</t>
  </si>
  <si>
    <t>1 Bad mit WC, separates Gäste-WC, Installation unter Putz</t>
  </si>
  <si>
    <t>Teppich, PVC, Fliesen, Linoleum (mittlere Preiskl.) Nassräume: Fliesen</t>
  </si>
  <si>
    <t>je Raum 1 Lichtauslass und 2-3 Steckdosen, Blitzschutz, Installation unter Putz</t>
  </si>
  <si>
    <t>Aluminium, Rollladen, Sonnenschutzvorrichtung, Wärmeschutzverglasung, aufwendige Fensterkonstruktion</t>
  </si>
  <si>
    <t>Tondachpfannen, Schiefer-, Metalleindeckung, Gasbetonfertigteile, Stegzementdielen, hoher Wärmedämmstandard</t>
  </si>
  <si>
    <t>1 - 2 Bäder</t>
  </si>
  <si>
    <t>beschichtete oder furnierte Türblätter, Glastüren, Holzzargen</t>
  </si>
  <si>
    <t>Zentralheizung/Pumpenheizung mit Flachheizkörpern, Klima oder Lüftungsanlage, Warmwasserbereitung zentral</t>
  </si>
  <si>
    <t>aufwendige Installation, Sicherheitseinrichtungen, Solaranlage, informations-technische Anlagen</t>
  </si>
  <si>
    <r>
      <t>GEMISCHT GENUTZTE WOHN- UND GESCHÄFTSHÄUSER</t>
    </r>
    <r>
      <rPr>
        <sz val="11"/>
        <rFont val="Arial"/>
        <family val="2"/>
      </rPr>
      <t xml:space="preserve"> (mit im Mittel 1/3 Gewerbefläche und 2/3 Wohnfläche)</t>
    </r>
  </si>
  <si>
    <t>großformatige Fliesen, Parkett, Betonwerkstein, aufwendige Verlegung; Nass-räume: beschichtete Sonder-fliesen, großformatige Fliesen</t>
  </si>
  <si>
    <t>TYP 5.1 - 5.3</t>
  </si>
  <si>
    <t>einfache Wände, Holz-, Blech-, Faserzementbekleidung</t>
  </si>
  <si>
    <t>Leichtbetonwände mit Wärmedämmung, Beton-Sandwich-Elemente, Ausfachung 12 bis 25 cm</t>
  </si>
  <si>
    <t>Schwerbetonplatten, Verblendmauerwerk, Spaltklinker, Ausfachung bis
30 cm</t>
  </si>
  <si>
    <t>Glasverkleidung, Ausfachung   über 30 cm</t>
  </si>
  <si>
    <t>Holz, Kunststoff, Isolierverglasung</t>
  </si>
  <si>
    <t>Aluminium, Rollladen, Sonnenschutzvorrichtung, Wärmeschutzverglasung</t>
  </si>
  <si>
    <t>große Anzahl von Oberlichtem, Dachaus- und Dachaufbauten mit hohem Schwierigkeitsgrad, Dachausschnitte in Glas</t>
  </si>
  <si>
    <t>einfache und wenige Toilettenräume, Installation auf Putz</t>
  </si>
  <si>
    <t>ausreichende Anzahl von Toilettenräumen, Installation unter Putz</t>
  </si>
  <si>
    <t>Toilettenräume in guter Ausstattung</t>
  </si>
  <si>
    <t>großzügige Toilettenanlagen mit Sanitäreinrichtungen, gehobener Standard</t>
  </si>
  <si>
    <t>großformatige Fliesen, Parkett, Betonwerkstein Nassräume: großformatige Fliesen, beschichtete Sonderfliesen</t>
  </si>
  <si>
    <t>Naturstein, aufwendige Verlegung Nassräume: Naturstein</t>
  </si>
  <si>
    <t>massive Ausführung, Einbruchschutz, rollstuhl-gerechte Bedienung, Automatiktüren</t>
  </si>
  <si>
    <t>Zentralheizung mit Radiatoren (Schwerkraftheizung)</t>
  </si>
  <si>
    <t>Zentralheizung/Pumpenheizung mit Flachheizkörpern, Warmwasserbereitung zentral</t>
  </si>
  <si>
    <t>Fußbodenheizung, Klima- und sonstige raumlufttechnische Anlagen</t>
  </si>
  <si>
    <t>je Raum 1 - 2 Lichtauslässe und 2 - 3 Steckdosen, informationstechnische Anlagen, Installation auf Putz</t>
  </si>
  <si>
    <t>je Raum mehrere Lichtauslässe und Steckdosen, Fensterbankkanal mit EDV-Verkabelung</t>
  </si>
  <si>
    <t>Skelett-, Fachwerk-, Rahmen-bau</t>
  </si>
  <si>
    <t>Mauerwerk mit Putz oder mit Fugenglattstrich und Anstrich</t>
  </si>
  <si>
    <t>je Raum mehrere Lichtaus-lässe und Steckdosen, Fensterbankkanal mit EDV-Verkabelung</t>
  </si>
  <si>
    <t>BANK- UND GERICHTSGEBÄUDE mit Skelett-, Fachwerk-, Rahmenbau</t>
  </si>
  <si>
    <t>TYP 6-7</t>
  </si>
  <si>
    <t>Holz/Kunststoff, Isolierverglasung</t>
  </si>
  <si>
    <t>raumhohe Fliesen</t>
  </si>
  <si>
    <t>massivere Ausführung, Einbruchschutz, rollstuhlgerechte Bedienung, Automatiktüren</t>
  </si>
  <si>
    <t>Zentralheizung mit Radiatoren (Schwerkraftheizung), Boiler für Warmwasser</t>
  </si>
  <si>
    <t>je Raum 1 - 2 Lichtauslässe und 2 - 3 Steckdosen, informationstechnische Anlagen, Installation unter Putz</t>
  </si>
  <si>
    <t>Schwerbetonplatten, Verblendmauerwerk, Spaltklinker, Ausfachung bis 30 cm</t>
  </si>
  <si>
    <t>Glasverkleidung, Ausfachung über 30 cm</t>
  </si>
  <si>
    <t>BANK- UND GERICHTSGEBÄUDE mit Mauerwerk</t>
  </si>
  <si>
    <t>TYP 8 - 10</t>
  </si>
  <si>
    <t>einfache Toilettenanlagen mit Duschmöglichkeit, Installation auf Putz</t>
  </si>
  <si>
    <t>großzügige Toilettenräume in guter Ausstattung</t>
  </si>
  <si>
    <t>Kunststoff-, Holztürblätter, Stahlzargen</t>
  </si>
  <si>
    <t>Zentralheizung/ Pumpenheizung mit Flachheizkörpern, Klima- oder Lüftungsanlage, Warmwasserbereitung zentral</t>
  </si>
  <si>
    <t>je Raum 1 - 2 Lichtauslässe und 2-3 Steckdosen, informationstechnische Anlagen, Installation unter Putz</t>
  </si>
  <si>
    <t>aufwendige Installation, Sicherheits-
einrichtungen, Solaranlage</t>
  </si>
  <si>
    <r>
      <t xml:space="preserve">GEMEINDE- UND VERANSTALTUNGSZENTREN, BÜRGERHÄUSER, SAALBAUTEN, VEREINS- UND JUGENDHEIME, TAGESSTÄTTEN. BÜCHEREIEN </t>
    </r>
    <r>
      <rPr>
        <sz val="11"/>
        <rFont val="Arial"/>
        <family val="2"/>
      </rPr>
      <t>mit Skelett-, Fachwerk-, Rahmenbau</t>
    </r>
  </si>
  <si>
    <r>
      <t xml:space="preserve">GEMEINDE- UND VERANSTALTUNGSZENTREN, BÜRGERHÄUSER, SAALBAUTEN, VEREINS- UND JUGENDHEIME, TAGESSTÄTTEN. BÜCHEREIEN </t>
    </r>
    <r>
      <rPr>
        <sz val="11"/>
        <rFont val="Arial"/>
        <family val="2"/>
      </rPr>
      <t>mit Mauerwerk</t>
    </r>
  </si>
  <si>
    <t>Verblendmauerwerk, Vorhangfassade, Metallbekleidung, hoher Wärmedämmstandard</t>
  </si>
  <si>
    <t>KINDERGÄRTEN, KINDERTAGESSTÄTTEN, SCHULEN, BERUFSSCHULEN, HOCHSCHULEN, UNIVERSITÄTEN</t>
  </si>
  <si>
    <t>TYP 11 - 14</t>
  </si>
  <si>
    <t xml:space="preserve">Fassade
</t>
  </si>
  <si>
    <t>Verblendmauerwerk, Metallbekleidung, hoher Wärmedämmstandard</t>
  </si>
  <si>
    <t xml:space="preserve">Fenster
</t>
  </si>
  <si>
    <t xml:space="preserve">Dächer
</t>
  </si>
  <si>
    <t xml:space="preserve">Bodenbeläge
</t>
  </si>
  <si>
    <t xml:space="preserve">Innentüren
</t>
  </si>
  <si>
    <t xml:space="preserve">Heizung
</t>
  </si>
  <si>
    <t xml:space="preserve">Elektro-
installation
</t>
  </si>
  <si>
    <t>Wärmedämmputz, Wärme-dämmverbundsystem, Sicht-mauerwerk mit Fugenglattstrich und Anstrich, Holzbekleidung, mittlerer Wärmedämmstandard</t>
  </si>
  <si>
    <t>ausreichende Toilettenanlagen, Duschräume, Installation unter Putz</t>
  </si>
  <si>
    <t>Zentralheizung mit Radiatoren (Schwerkraftheizung), Verbrühschutz *</t>
  </si>
  <si>
    <t>je Raum 1 - 2 Lichtauslässe und 2-3 Steckdosen, Blitzschutz, Installation unter Putz</t>
  </si>
  <si>
    <t>je Raum 1 Lichtauslass und 1 - 2 Steckdosen, Fernseh-/ Radioanschluss, Installation auf Putz</t>
  </si>
  <si>
    <t>einfache Toilettenanlagen, Installation auf Putz</t>
  </si>
  <si>
    <t>gut ausgestattete Toilettenanlagen und Duschräume</t>
  </si>
  <si>
    <t>großformatige Fliesen, Parkett, Betonwerkstein     Nassräume: großformatige Fliesen, beschichtete Sonderfliesen</t>
  </si>
  <si>
    <t>beschichtete oder furnierte Türblätter und Zargen, Glasausschnitte, Glastüren</t>
  </si>
  <si>
    <t>* nur bei Kindergärten und Kindertagesstätten</t>
  </si>
  <si>
    <t>PERSONAL- UND SCHWESTERNWOHNHEIME, ALTENHEIME</t>
  </si>
  <si>
    <t>TYP 15 -16</t>
  </si>
  <si>
    <t>Verblendmauerwerk, Vorhangfassade, hoher Wärmedämmstandard, Metallbekleidung</t>
  </si>
  <si>
    <t>WC und Bäderanlage geschossweise, Waschbecken im Raum, Installation auf Putz</t>
  </si>
  <si>
    <t>für gesamtes Bauwerk</t>
  </si>
  <si>
    <t>Bereich a: überdeckt und allseitig in voller Höhe umschlossen</t>
  </si>
  <si>
    <t>BGF in m²</t>
  </si>
  <si>
    <t>für selbständig zu bewertenden Bauwerksteil ______________________</t>
  </si>
  <si>
    <t>- geschoss</t>
  </si>
  <si>
    <t xml:space="preserve">     Gesamtfläche</t>
  </si>
  <si>
    <t xml:space="preserve">     Teil</t>
  </si>
  <si>
    <t>Brutto-Grundfläche = Länge x Breite 
                                   (auf 10 m² auf- bzw. abrunden)</t>
  </si>
  <si>
    <t>Bereich b: überdeckt, jedoch nicht allseitig in voller Höhe umschlossen</t>
  </si>
  <si>
    <r>
      <t xml:space="preserve">Bereich c: nicht überdeckt </t>
    </r>
    <r>
      <rPr>
        <b/>
        <sz val="8"/>
        <rFont val="Arial"/>
        <family val="2"/>
      </rPr>
      <t>(keine Berücksichtigung bei der Ermittlung der Brutto-Grundfläche)</t>
    </r>
  </si>
  <si>
    <t>Summe Bereich a und b:</t>
  </si>
  <si>
    <t>laut Beiblatt (Anzahl der Beiblätter ____________ Stück</t>
  </si>
  <si>
    <t>mehrere WCs und Duschbäder je Geschoss, Installation unter Putz</t>
  </si>
  <si>
    <t>je Raum ein Duschbad mit WC, behindertengerecht, Verbrühschutz</t>
  </si>
  <si>
    <t>je Raum ein Duschbad mit WC in guter Ausstattung</t>
  </si>
  <si>
    <t>großformatige Fliesen, Betonwerkstein Nassräume: großformatige Fliesen, beschichtete Sonderfliesen</t>
  </si>
  <si>
    <t>massive Ausführung, Einbruchschutz</t>
  </si>
  <si>
    <t>Mehrraum-Warmluft-Kachelofen, Zentralheizung mit Radiatoren (Schwerkraftheizung)</t>
  </si>
  <si>
    <t>Fußbodenheizung, Klimaanlage</t>
  </si>
  <si>
    <t>je Raum 1 Lichtauslass und 1 - 2 Steckdosen, Fernseh-/ Radioanschluss je Geschoss, Installation auf Putz</t>
  </si>
  <si>
    <t>Sonstige Einbauten</t>
  </si>
  <si>
    <t>Gemeinschaftsküche</t>
  </si>
  <si>
    <t>Aufzugsanlage, Gemeinschaftseinrichtungen, Einbauküchen</t>
  </si>
  <si>
    <t>Aufzugsanlage, Müllschlucker, zentrale Einrichtungen: zusätzlich z.B. Hydrotherapie, Cafe</t>
  </si>
  <si>
    <t>Aufzugsanlage, Balkon je Raum, Pantry-Küche, Fitness-raum, zentrale Einrichtungen, Gemeinschaftsräume, Thera-pie- und Gymnastikräume</t>
  </si>
  <si>
    <t>Türblätter mit Edelholzfurnier, Glas-, Automatiktüren, Holzzargen, rollstuhlgerechte Bedienung</t>
  </si>
  <si>
    <r>
      <t>(01.01. des Jahres, für das die Wertermittlung durchgeführt wird)</t>
    </r>
    <r>
      <rPr>
        <vertAlign val="superscript"/>
        <sz val="8"/>
        <rFont val="Arial"/>
        <family val="2"/>
      </rPr>
      <t>1)</t>
    </r>
  </si>
  <si>
    <r>
      <t>Brutto-Grundfläche (BGF) gemäß DIN 277 Ausgabe 1987 (m²</t>
    </r>
    <r>
      <rPr>
        <b/>
        <vertAlign val="superscript"/>
        <sz val="10"/>
        <rFont val="Arial"/>
        <family val="2"/>
      </rPr>
      <t>)2)</t>
    </r>
  </si>
  <si>
    <t>6)</t>
  </si>
  <si>
    <r>
      <t>Ermittelter Wert (EUR/m²) unter Berücksichtigung des Baujahrs und der Ausstattung:</t>
    </r>
    <r>
      <rPr>
        <vertAlign val="superscript"/>
        <sz val="10"/>
        <rFont val="Arial"/>
        <family val="2"/>
      </rPr>
      <t>6</t>
    </r>
  </si>
  <si>
    <t xml:space="preserve">Abweichend hiervon kann das Jahr in dem die Wertermittlung durchgeführt wird, eingetragen werden. In diesem Fall ist der ermittelte Wert bis zum Bewertungsstichtag (1. Januar des Jahres, in dem die Eröffnunbgsbilanz aufgestellt wird) durch Abschreibung fortzuschreiben </t>
  </si>
  <si>
    <r>
      <t>(01.01. des Jahres, für das die Wertermittlung durchgeführt wird</t>
    </r>
    <r>
      <rPr>
        <vertAlign val="superscript"/>
        <sz val="8"/>
        <rFont val="Arial"/>
        <family val="2"/>
      </rPr>
      <t>1</t>
    </r>
    <r>
      <rPr>
        <sz val="8"/>
        <rFont val="Arial"/>
        <family val="0"/>
      </rPr>
      <t>)</t>
    </r>
  </si>
  <si>
    <t>Das Jahr muss mit dem In Anlage 1 übereinstimmen, siehe auch Anmerkung Fußnote Nr. 1 in Anlage 1</t>
  </si>
  <si>
    <r>
      <t>(01.01. des Jahres, für das die Wertermittlung durchgeführt wird</t>
    </r>
    <r>
      <rPr>
        <vertAlign val="superscript"/>
        <sz val="8"/>
        <rFont val="Arial"/>
        <family val="2"/>
      </rPr>
      <t>1)</t>
    </r>
  </si>
  <si>
    <r>
      <t>Brutto-Grundfläche (BGF) gemäß DIN 277 Ausgabe 1987 (m²)</t>
    </r>
    <r>
      <rPr>
        <b/>
        <vertAlign val="superscript"/>
        <sz val="10"/>
        <rFont val="Arial"/>
        <family val="2"/>
      </rPr>
      <t>2)</t>
    </r>
  </si>
  <si>
    <r>
      <t>Ermittelter Wert (EUR/m²) unter Berücksichtigung des Baujahrs und der Ausstattung:</t>
    </r>
    <r>
      <rPr>
        <vertAlign val="superscript"/>
        <sz val="10"/>
        <rFont val="Arial"/>
        <family val="2"/>
      </rPr>
      <t>6)</t>
    </r>
  </si>
  <si>
    <t>je Raum 1-2 Lichtauslässe und 2 - 3 Steckdosen, Fernseh- / Radioanschluss, Blitzschutz, Installation unter Putz</t>
  </si>
  <si>
    <t>Wärmedammputz, Wärme-dämmverbundsystem, mittlerer Wärmedämm-standard, Sichtmauerwerk mit Fugenglattstrich</t>
  </si>
  <si>
    <t>je Raum mehrere Licht-auslässe und Steckdosen, informationstechnische Anlagen</t>
  </si>
  <si>
    <t>ALLGEMEINE KRANKENHÄUSER</t>
  </si>
  <si>
    <t>QUERSCHNITTSDATEN FÜR GESAMT ANLAGE</t>
  </si>
  <si>
    <t>TYP 17</t>
  </si>
  <si>
    <t>elektr. Speicherheizung, Boiler für Warmwasser</t>
  </si>
  <si>
    <t>Toilettenanlage und Duschräume geschossweise, Installation auf Putz</t>
  </si>
  <si>
    <t>Holzdielen, Linoleum, PVC (untere Preiskl.) Nassräume: PVC</t>
  </si>
  <si>
    <t>mehrere Toilettenanlagen und Bäder je Geschoss, tlw. Toiletten je Zimmer, Installation unter Putz</t>
  </si>
  <si>
    <t>Regionalisierung</t>
  </si>
  <si>
    <t>Regionaler Anpassungsfaktor</t>
  </si>
  <si>
    <t>Dabei können zwei Arten von Anpassungsfaktoren zur Anwendung kommen: der regional Anpassungsfaktor und der Anpassungsfaktor wegen der Ortsgröße.</t>
  </si>
  <si>
    <t>siehe</t>
  </si>
  <si>
    <r>
      <t xml:space="preserve"> WertR 2006</t>
    </r>
    <r>
      <rPr>
        <vertAlign val="superscript"/>
        <sz val="8"/>
        <rFont val="Arial"/>
        <family val="2"/>
      </rPr>
      <t>3</t>
    </r>
    <r>
      <rPr>
        <sz val="8"/>
        <rFont val="Arial"/>
        <family val="0"/>
      </rPr>
      <t>)</t>
    </r>
  </si>
  <si>
    <t>Linear ermittelter Wert entsprechend Baujahr (Formel für die lineare Ermittlung ist hinterlegt)</t>
  </si>
  <si>
    <t>Wirtschaftliche Restnutzungsdauer zum Zeitpunkt der Bewertung:</t>
  </si>
  <si>
    <t>(01.01. des Jahres, für das die Wertermittlung durchgeführt wird)</t>
  </si>
  <si>
    <t>Hinweis: Der Ausstattungsstandard in diesem Beispiel wurde nicht ermittelt, sondern angenommen</t>
  </si>
  <si>
    <t>Wiederbeschaffungszeitwert 2000</t>
  </si>
  <si>
    <t>Bereinigter Ersatzwert des  Gebäudes am Bewertungsstichtag</t>
  </si>
  <si>
    <t>Bereinigter Ersatzwert des Gebäudes am Bewertungsstichtag</t>
  </si>
  <si>
    <t>Rückgerechnete fiktive Anschaffungs- und Herstellungskosten:</t>
  </si>
  <si>
    <t>Soweit der regionale Anpassungsfaktor angewendet werden soll, ist für den Freistaat Sachsen eine Spanne von 1,00 bis 1,10 anzuwenden.</t>
  </si>
  <si>
    <t>Anpassungsfaktor wegen der Ortsgröße</t>
  </si>
  <si>
    <t>Soweit der Anpassungsfaktor wegen der Ortsgröße angewendet werden soll, sind folgende Werte anzuwenden:</t>
  </si>
  <si>
    <t>Ortsgröße</t>
  </si>
  <si>
    <t>Faktor</t>
  </si>
  <si>
    <t>Großstädte mit mehr als 500.000 Einwohnern</t>
  </si>
  <si>
    <t>1,05 bis 1,15</t>
  </si>
  <si>
    <t>Städte mit mehr als 50.000 bis 500.000 Einwohnern</t>
  </si>
  <si>
    <t>0,95 bis 1,05</t>
  </si>
  <si>
    <t>Kommunen mit bis zu 50.000 Einwohnern</t>
  </si>
  <si>
    <t>0,90 bis 0,95</t>
  </si>
  <si>
    <t>(siehe Anlage 7, Wiederherstellungswerte)</t>
  </si>
  <si>
    <t>Optional: Regionaler Anpassungsfaktor</t>
  </si>
  <si>
    <t>Optional: Anpassungsfaktor wegen Ortsgröße</t>
  </si>
  <si>
    <t>Wiederherstellungswert in %</t>
  </si>
  <si>
    <t>fortgeführte fiktive Anschaffungs- und Herstellungskosten auf den Bewertungsstichtag = Bewertungsobergrenze</t>
  </si>
  <si>
    <t>PVC, Fliesen, Linoleum (mittlere Preiskl.)    Nassräume: Fliesen</t>
  </si>
  <si>
    <t>Lufterhitzer, Lufterhitzer mit zentraler Kesselanlage, Sammelheizung, Fernheizung</t>
  </si>
  <si>
    <t>je Raum 1 Lichtauslass und 2 - 5 Steckdosen, Fernseh-/ Radioanschluss, Installation unter Putz</t>
  </si>
  <si>
    <t>tlw. Duschbäder je 1 oder 2 Zimmer</t>
  </si>
  <si>
    <t>Fliesen, Parkett, Betonwerkstein Nassräume: beschichtete Sonderfliesen</t>
  </si>
  <si>
    <t>bessere Ausführung, Glastüren, Holzzargen</t>
  </si>
  <si>
    <t>Sammelheizung mit separater Kesselanlage, Klimaanlage</t>
  </si>
  <si>
    <t>HOTELS</t>
  </si>
  <si>
    <t>TYP 18</t>
  </si>
  <si>
    <t>Wärmedämmputz, Wärmedämmverbundsystem, Sichtmauerwerk und Anstrich, einfache Bekleidung, mittlerer Wärmedämmstandard</t>
  </si>
  <si>
    <t>je Raum 1 - 2 Lichtauslässe und 2 - 3 Steckdosen, Blitzschutz, je Raum Fernseh- und Radioanschluss, Installation unter Putz</t>
  </si>
  <si>
    <t>zentrale Einrichtungen, Gastraum</t>
  </si>
  <si>
    <t>Zimmer mit Duschbad und WC</t>
  </si>
  <si>
    <t>Zimmer mit Dusch- und Wannenbad und WC, Sanitäreinrichtungen, gehobener Standard</t>
  </si>
  <si>
    <t>massive Ausführung, Stiltüren</t>
  </si>
  <si>
    <t>Aufzugsanlage, zentrale Einrichtungen: z. B. große Konferenzräume, Ballsäle, Sondereinrichtungen, z. B. Friseur</t>
  </si>
  <si>
    <t>je Raum mehrere Lichtauslässe und Steck-dosen, informations-technische Anlagen</t>
  </si>
  <si>
    <t>Aufzugsanlage, Balkon je Raum, Brandmelder, Sprinkler, zentrale Einrichtungen: z. B. Konferenz-räume, Schwimmbad, Sauna, zusätzl. Restaurant</t>
  </si>
  <si>
    <t>TENNISHALLEN, TURN- UND SPORTHALLEN mit Fachwerk</t>
  </si>
  <si>
    <t>TYP 19 - 20</t>
  </si>
  <si>
    <t>ausreichende Toilettenanlagen und Duschräume, Installation unter Putz</t>
  </si>
  <si>
    <t>Einzelöfen, Lufterhitzer mit Direktbefeuerung</t>
  </si>
  <si>
    <t>Lufterhitzer mit Wärmetauscher mit zentraler Kesselanlage</t>
  </si>
  <si>
    <t>Luftheizung mit Außenluft- und Umluftregelung, Luftqualitätsregeltechnik</t>
  </si>
  <si>
    <t>Sauna</t>
  </si>
  <si>
    <t>Restaurant, große Saunaanlage, Solarium</t>
  </si>
  <si>
    <t>1) nur Tennishallen    2) nur Turn- und Sporthallen</t>
  </si>
  <si>
    <t>besondere Einbauten</t>
  </si>
  <si>
    <r>
      <t>Papp-</t>
    </r>
    <r>
      <rPr>
        <vertAlign val="superscript"/>
        <sz val="5"/>
        <color indexed="8"/>
        <rFont val="Arial"/>
        <family val="2"/>
      </rPr>
      <t>1)</t>
    </r>
    <r>
      <rPr>
        <sz val="5"/>
        <color indexed="8"/>
        <rFont val="Arial"/>
        <family val="2"/>
      </rPr>
      <t>, PVC-</t>
    </r>
    <r>
      <rPr>
        <vertAlign val="superscript"/>
        <sz val="5"/>
        <color indexed="8"/>
        <rFont val="Arial"/>
        <family val="2"/>
      </rPr>
      <t>1)</t>
    </r>
    <r>
      <rPr>
        <sz val="5"/>
        <color indexed="8"/>
        <rFont val="Arial"/>
        <family val="2"/>
      </rPr>
      <t>, Blecheindeckung</t>
    </r>
    <r>
      <rPr>
        <vertAlign val="superscript"/>
        <sz val="5"/>
        <color indexed="8"/>
        <rFont val="Arial"/>
        <family val="2"/>
      </rPr>
      <t>1)</t>
    </r>
    <r>
      <rPr>
        <sz val="5"/>
        <color indexed="8"/>
        <rFont val="Arial"/>
        <family val="2"/>
      </rPr>
      <t>, Tondachpfannen</t>
    </r>
    <r>
      <rPr>
        <vertAlign val="superscript"/>
        <sz val="5"/>
        <color indexed="8"/>
        <rFont val="Arial"/>
        <family val="2"/>
      </rPr>
      <t>2)</t>
    </r>
    <r>
      <rPr>
        <sz val="5"/>
        <color indexed="8"/>
        <rFont val="Arial"/>
        <family val="2"/>
      </rPr>
      <t>, Schiefer-</t>
    </r>
    <r>
      <rPr>
        <vertAlign val="superscript"/>
        <sz val="5"/>
        <color indexed="8"/>
        <rFont val="Arial"/>
        <family val="2"/>
      </rPr>
      <t>2)</t>
    </r>
    <r>
      <rPr>
        <sz val="5"/>
        <color indexed="8"/>
        <rFont val="Arial"/>
        <family val="2"/>
      </rPr>
      <t>, Metalleindeckung</t>
    </r>
    <r>
      <rPr>
        <vertAlign val="superscript"/>
        <sz val="5"/>
        <color indexed="8"/>
        <rFont val="Arial"/>
        <family val="2"/>
      </rPr>
      <t>2)</t>
    </r>
    <r>
      <rPr>
        <sz val="5"/>
        <color indexed="8"/>
        <rFont val="Arial"/>
        <family val="2"/>
      </rPr>
      <t>, Gasbeton-fertigteile</t>
    </r>
    <r>
      <rPr>
        <vertAlign val="superscript"/>
        <sz val="5"/>
        <color indexed="8"/>
        <rFont val="Arial"/>
        <family val="2"/>
      </rPr>
      <t>2)</t>
    </r>
    <r>
      <rPr>
        <sz val="5"/>
        <color indexed="8"/>
        <rFont val="Arial"/>
        <family val="2"/>
      </rPr>
      <t>, Stegzementdielen</t>
    </r>
    <r>
      <rPr>
        <vertAlign val="superscript"/>
        <sz val="5"/>
        <color indexed="8"/>
        <rFont val="Arial"/>
        <family val="2"/>
      </rPr>
      <t>2)</t>
    </r>
    <r>
      <rPr>
        <sz val="5"/>
        <color indexed="8"/>
        <rFont val="Arial"/>
        <family val="2"/>
      </rPr>
      <t>, hoher Wärmedämmstandard</t>
    </r>
  </si>
  <si>
    <r>
      <t>Papp</t>
    </r>
    <r>
      <rPr>
        <vertAlign val="superscript"/>
        <sz val="7"/>
        <color indexed="8"/>
        <rFont val="Arial"/>
        <family val="2"/>
      </rPr>
      <t>1)</t>
    </r>
    <r>
      <rPr>
        <sz val="7"/>
        <color indexed="8"/>
        <rFont val="Arial"/>
        <family val="2"/>
      </rPr>
      <t>, PVC-</t>
    </r>
    <r>
      <rPr>
        <vertAlign val="superscript"/>
        <sz val="7"/>
        <color indexed="8"/>
        <rFont val="Arial"/>
        <family val="2"/>
      </rPr>
      <t>1)</t>
    </r>
    <r>
      <rPr>
        <sz val="7"/>
        <color indexed="8"/>
        <rFont val="Arial"/>
        <family val="2"/>
      </rPr>
      <t>, Blecheindeckung</t>
    </r>
    <r>
      <rPr>
        <vertAlign val="superscript"/>
        <sz val="7"/>
        <color indexed="8"/>
        <rFont val="Arial"/>
        <family val="2"/>
      </rPr>
      <t>1)</t>
    </r>
    <r>
      <rPr>
        <sz val="7"/>
        <color indexed="8"/>
        <rFont val="Arial"/>
        <family val="2"/>
      </rPr>
      <t>, Betondachpfannen</t>
    </r>
    <r>
      <rPr>
        <vertAlign val="superscript"/>
        <sz val="7"/>
        <color indexed="8"/>
        <rFont val="Arial"/>
        <family val="2"/>
      </rPr>
      <t>2)</t>
    </r>
    <r>
      <rPr>
        <sz val="7"/>
        <color indexed="8"/>
        <rFont val="Arial"/>
        <family val="2"/>
      </rPr>
      <t>, mittlerer Wärmedämmstandard</t>
    </r>
  </si>
  <si>
    <r>
      <t>Wellfaserzementeindeckung, Blecheindeckung</t>
    </r>
    <r>
      <rPr>
        <vertAlign val="superscript"/>
        <sz val="7"/>
        <color indexed="8"/>
        <rFont val="Arial"/>
        <family val="2"/>
      </rPr>
      <t>2)</t>
    </r>
    <r>
      <rPr>
        <sz val="7"/>
        <color indexed="8"/>
        <rFont val="Arial"/>
        <family val="2"/>
      </rPr>
      <t>, 
Bitumen-</t>
    </r>
    <r>
      <rPr>
        <vertAlign val="superscript"/>
        <sz val="7"/>
        <color indexed="8"/>
        <rFont val="Arial"/>
        <family val="2"/>
      </rPr>
      <t>2)</t>
    </r>
    <r>
      <rPr>
        <sz val="7"/>
        <color indexed="8"/>
        <rFont val="Arial"/>
        <family val="2"/>
      </rPr>
      <t>, Kunststoff-folienabdichtung</t>
    </r>
    <r>
      <rPr>
        <vertAlign val="superscript"/>
        <sz val="7"/>
        <color indexed="8"/>
        <rFont val="Arial"/>
        <family val="2"/>
      </rPr>
      <t>2)</t>
    </r>
  </si>
  <si>
    <r>
      <t>Beton</t>
    </r>
    <r>
      <rPr>
        <vertAlign val="superscript"/>
        <sz val="7"/>
        <color indexed="8"/>
        <rFont val="Arial"/>
        <family val="2"/>
      </rPr>
      <t>1)</t>
    </r>
    <r>
      <rPr>
        <sz val="7"/>
        <color indexed="8"/>
        <rFont val="Arial"/>
        <family val="2"/>
      </rPr>
      <t xml:space="preserve"> oder Asphaltbeton</t>
    </r>
    <r>
      <rPr>
        <vertAlign val="superscript"/>
        <sz val="7"/>
        <color indexed="8"/>
        <rFont val="Arial"/>
        <family val="2"/>
      </rPr>
      <t>1)</t>
    </r>
    <r>
      <rPr>
        <sz val="7"/>
        <color indexed="8"/>
        <rFont val="Arial"/>
        <family val="2"/>
      </rPr>
      <t>, oberflächenbehandelt</t>
    </r>
    <r>
      <rPr>
        <vertAlign val="superscript"/>
        <sz val="7"/>
        <color indexed="8"/>
        <rFont val="Arial"/>
        <family val="2"/>
      </rPr>
      <t>1)</t>
    </r>
    <r>
      <rPr>
        <sz val="7"/>
        <color indexed="8"/>
        <rFont val="Arial"/>
        <family val="2"/>
      </rPr>
      <t>, Holzdielen</t>
    </r>
    <r>
      <rPr>
        <vertAlign val="superscript"/>
        <sz val="7"/>
        <color indexed="8"/>
        <rFont val="Arial"/>
        <family val="2"/>
      </rPr>
      <t>2)</t>
    </r>
  </si>
  <si>
    <r>
      <t>Estrich</t>
    </r>
    <r>
      <rPr>
        <vertAlign val="superscript"/>
        <sz val="7"/>
        <color indexed="8"/>
        <rFont val="Arial"/>
        <family val="2"/>
      </rPr>
      <t>1)</t>
    </r>
    <r>
      <rPr>
        <sz val="7"/>
        <color indexed="8"/>
        <rFont val="Arial"/>
        <family val="2"/>
      </rPr>
      <t xml:space="preserve"> oder Gussasphalt auf Beton</t>
    </r>
    <r>
      <rPr>
        <vertAlign val="superscript"/>
        <sz val="7"/>
        <color indexed="8"/>
        <rFont val="Arial"/>
        <family val="2"/>
      </rPr>
      <t>1)</t>
    </r>
    <r>
      <rPr>
        <sz val="7"/>
        <color indexed="8"/>
        <rFont val="Arial"/>
        <family val="2"/>
      </rPr>
      <t>, Teppichbelag</t>
    </r>
    <r>
      <rPr>
        <vertAlign val="superscript"/>
        <sz val="7"/>
        <color indexed="8"/>
        <rFont val="Arial"/>
        <family val="2"/>
      </rPr>
      <t>1)</t>
    </r>
    <r>
      <rPr>
        <sz val="7"/>
        <color indexed="8"/>
        <rFont val="Arial"/>
        <family val="2"/>
      </rPr>
      <t>, PVC</t>
    </r>
    <r>
      <rPr>
        <vertAlign val="superscript"/>
        <sz val="7"/>
        <color indexed="8"/>
        <rFont val="Arial"/>
        <family val="2"/>
      </rPr>
      <t>2)</t>
    </r>
  </si>
  <si>
    <r>
      <t>flächenstatische Fußbodenkonstruktion</t>
    </r>
    <r>
      <rPr>
        <vertAlign val="superscript"/>
        <sz val="7"/>
        <color indexed="8"/>
        <rFont val="Arial"/>
        <family val="2"/>
      </rPr>
      <t>1)</t>
    </r>
    <r>
      <rPr>
        <sz val="7"/>
        <color indexed="8"/>
        <rFont val="Arial"/>
        <family val="2"/>
      </rPr>
      <t>, Spezialteppich mit Gummigranulatauflage</t>
    </r>
    <r>
      <rPr>
        <vertAlign val="superscript"/>
        <sz val="7"/>
        <color indexed="8"/>
        <rFont val="Arial"/>
        <family val="2"/>
      </rPr>
      <t>1)</t>
    </r>
    <r>
      <rPr>
        <sz val="7"/>
        <color indexed="8"/>
        <rFont val="Arial"/>
        <family val="2"/>
      </rPr>
      <t>, Schwingboden</t>
    </r>
    <r>
      <rPr>
        <vertAlign val="superscript"/>
        <sz val="7"/>
        <color indexed="8"/>
        <rFont val="Arial"/>
        <family val="2"/>
      </rPr>
      <t>2)</t>
    </r>
  </si>
  <si>
    <r>
      <t>TENNISHALLEN, TURN- UND SPORTHALLEN</t>
    </r>
    <r>
      <rPr>
        <sz val="11"/>
        <rFont val="Arial"/>
        <family val="2"/>
      </rPr>
      <t xml:space="preserve"> mit Mauerwerk</t>
    </r>
  </si>
  <si>
    <t>FUNKTIONSGEBÄUDE FÜR SPORTANLAGEN, TOILETTENANLAGEN</t>
  </si>
  <si>
    <t>einfache Toilettenanlage, Installation auf Putz</t>
  </si>
  <si>
    <t>großformatige Fliesen, Parkett, Betonwerkstein Nassräume: beschichtete Sonderfliesen</t>
  </si>
  <si>
    <t>je Raum 1 Lichtauslass und 2 - 3 Steckdosen, Blitzschutz, Installation unter Putz</t>
  </si>
  <si>
    <t>TYP 21</t>
  </si>
  <si>
    <t>TYP 22 - 23</t>
  </si>
  <si>
    <t>Fliesen, Linoleum, PVC (untere Preiskl.) Nassräume: PVC</t>
  </si>
  <si>
    <t>Lufterhitzer mit Direktbefeuerung, elektr. Speicherheizung</t>
  </si>
  <si>
    <r>
      <t>Holz</t>
    </r>
    <r>
      <rPr>
        <vertAlign val="superscript"/>
        <sz val="7"/>
        <color indexed="8"/>
        <rFont val="Arial"/>
        <family val="2"/>
      </rPr>
      <t>1</t>
    </r>
    <r>
      <rPr>
        <sz val="7"/>
        <color indexed="8"/>
        <rFont val="Arial"/>
        <family val="2"/>
      </rPr>
      <t>), Kunststoff, Isolierverglasung</t>
    </r>
  </si>
  <si>
    <t>PVC, Fliesen, Linoleum (mittl. Preiskl.) Nassräume: Fliesen</t>
  </si>
  <si>
    <t>Kunstoff-/ Holztürblätter, Stahlzargen</t>
  </si>
  <si>
    <t>Lufterhitzer mit zentraler Kesselanlage bzw. an Kesselanlage des Betriebs angeschlossene Sammelheizung, Fernheizung</t>
  </si>
  <si>
    <t>Schwerbetonplatten, Ausfachung bis 30 cm</t>
  </si>
  <si>
    <t>Sammelheizung mit separater Kesselanlage</t>
  </si>
  <si>
    <r>
      <t>Solarien, Massageräume, Sauna, separates Kinderbecken</t>
    </r>
    <r>
      <rPr>
        <vertAlign val="superscript"/>
        <sz val="7"/>
        <color indexed="8"/>
        <rFont val="Arial"/>
        <family val="2"/>
      </rPr>
      <t>1</t>
    </r>
    <r>
      <rPr>
        <sz val="7"/>
        <color indexed="8"/>
        <rFont val="Arial"/>
        <family val="2"/>
      </rPr>
      <t>), Imbiss</t>
    </r>
    <r>
      <rPr>
        <vertAlign val="superscript"/>
        <sz val="7"/>
        <color indexed="8"/>
        <rFont val="Arial"/>
        <family val="2"/>
      </rPr>
      <t>1</t>
    </r>
    <r>
      <rPr>
        <sz val="7"/>
        <color indexed="8"/>
        <rFont val="Arial"/>
        <family val="2"/>
      </rPr>
      <t>), Therapieräume</t>
    </r>
    <r>
      <rPr>
        <vertAlign val="superscript"/>
        <sz val="7"/>
        <color indexed="8"/>
        <rFont val="Arial"/>
        <family val="2"/>
      </rPr>
      <t>2</t>
    </r>
    <r>
      <rPr>
        <sz val="7"/>
        <color indexed="8"/>
        <rFont val="Arial"/>
        <family val="2"/>
      </rPr>
      <t>)</t>
    </r>
  </si>
  <si>
    <t>Verblendmauerwerk, Glasverkleidung, Spaltklinker, Ausfachung über 30 cm</t>
  </si>
  <si>
    <t>großzüge Toilettenanlagen, Sanitäreinrichtungen, gehobener Standard</t>
  </si>
  <si>
    <t>Naturstein, aufwendige Verlegung Nassräume: großformatige Fliesen, Naturstein</t>
  </si>
  <si>
    <t>massivere Ausführung, Einbruchschutz, Automatiktüren</t>
  </si>
  <si>
    <t>aufwendige Heiztechnik</t>
  </si>
  <si>
    <r>
      <t>Sprungbecken</t>
    </r>
    <r>
      <rPr>
        <vertAlign val="superscript"/>
        <sz val="7"/>
        <color indexed="8"/>
        <rFont val="Arial"/>
        <family val="2"/>
      </rPr>
      <t>1</t>
    </r>
    <r>
      <rPr>
        <sz val="7"/>
        <color indexed="8"/>
        <rFont val="Arial"/>
        <family val="2"/>
      </rPr>
      <t>), Wellenbad</t>
    </r>
    <r>
      <rPr>
        <vertAlign val="superscript"/>
        <sz val="7"/>
        <color indexed="8"/>
        <rFont val="Arial"/>
        <family val="2"/>
      </rPr>
      <t>1</t>
    </r>
    <r>
      <rPr>
        <sz val="7"/>
        <color indexed="8"/>
        <rFont val="Arial"/>
        <family val="2"/>
      </rPr>
      <t>), Restaurant</t>
    </r>
    <r>
      <rPr>
        <vertAlign val="superscript"/>
        <sz val="7"/>
        <color indexed="8"/>
        <rFont val="Arial"/>
        <family val="2"/>
      </rPr>
      <t>1</t>
    </r>
    <r>
      <rPr>
        <sz val="7"/>
        <color indexed="8"/>
        <rFont val="Arial"/>
        <family val="2"/>
      </rPr>
      <t>)</t>
    </r>
  </si>
  <si>
    <r>
      <t xml:space="preserve">HALLENBÄDER, KUR- UND HEILBÄDER </t>
    </r>
    <r>
      <rPr>
        <sz val="11"/>
        <rFont val="Arial"/>
        <family val="2"/>
      </rPr>
      <t>mit Mauerwerk</t>
    </r>
  </si>
  <si>
    <r>
      <t xml:space="preserve">HALLENBÄDER, KUR- UND HEILBÄDER </t>
    </r>
    <r>
      <rPr>
        <sz val="11"/>
        <rFont val="Arial"/>
        <family val="2"/>
      </rPr>
      <t>mit Skelett-, Fachwerk-, Rahmenbau</t>
    </r>
  </si>
  <si>
    <r>
      <t>Holz</t>
    </r>
    <r>
      <rPr>
        <vertAlign val="superscript"/>
        <sz val="7"/>
        <color indexed="8"/>
        <rFont val="Arial"/>
        <family val="0"/>
      </rPr>
      <t>1</t>
    </r>
    <r>
      <rPr>
        <sz val="7"/>
        <color indexed="8"/>
        <rFont val="Arial"/>
        <family val="0"/>
      </rPr>
      <t>), Kunststoff, Isolierverglasung</t>
    </r>
  </si>
  <si>
    <r>
      <t>Solarien, Massageräume, Sauna, separates Kinderbecken</t>
    </r>
    <r>
      <rPr>
        <vertAlign val="superscript"/>
        <sz val="7"/>
        <color indexed="8"/>
        <rFont val="Arial"/>
        <family val="0"/>
      </rPr>
      <t>1</t>
    </r>
    <r>
      <rPr>
        <sz val="7"/>
        <color indexed="8"/>
        <rFont val="Arial"/>
        <family val="0"/>
      </rPr>
      <t>), Imbiss</t>
    </r>
    <r>
      <rPr>
        <vertAlign val="superscript"/>
        <sz val="7"/>
        <color indexed="8"/>
        <rFont val="Arial"/>
        <family val="0"/>
      </rPr>
      <t>1</t>
    </r>
    <r>
      <rPr>
        <sz val="7"/>
        <color indexed="8"/>
        <rFont val="Arial"/>
        <family val="0"/>
      </rPr>
      <t>), Therapieräume</t>
    </r>
    <r>
      <rPr>
        <vertAlign val="superscript"/>
        <sz val="7"/>
        <color indexed="8"/>
        <rFont val="Arial"/>
        <family val="0"/>
      </rPr>
      <t>2</t>
    </r>
    <r>
      <rPr>
        <sz val="7"/>
        <color indexed="8"/>
        <rFont val="Arial"/>
        <family val="0"/>
      </rPr>
      <t>)</t>
    </r>
  </si>
  <si>
    <r>
      <t>Sprungbecken</t>
    </r>
    <r>
      <rPr>
        <vertAlign val="superscript"/>
        <sz val="7"/>
        <color indexed="8"/>
        <rFont val="Arial"/>
        <family val="0"/>
      </rPr>
      <t>1</t>
    </r>
    <r>
      <rPr>
        <sz val="7"/>
        <color indexed="8"/>
        <rFont val="Arial"/>
        <family val="0"/>
      </rPr>
      <t>), Wellenbad</t>
    </r>
    <r>
      <rPr>
        <vertAlign val="superscript"/>
        <sz val="7"/>
        <color indexed="8"/>
        <rFont val="Arial"/>
        <family val="0"/>
      </rPr>
      <t>1</t>
    </r>
    <r>
      <rPr>
        <sz val="7"/>
        <color indexed="8"/>
        <rFont val="Arial"/>
        <family val="0"/>
      </rPr>
      <t>), Restaurant</t>
    </r>
    <r>
      <rPr>
        <vertAlign val="superscript"/>
        <sz val="7"/>
        <color indexed="8"/>
        <rFont val="Arial"/>
        <family val="0"/>
      </rPr>
      <t>1</t>
    </r>
    <r>
      <rPr>
        <sz val="7"/>
        <color indexed="8"/>
        <rFont val="Arial"/>
        <family val="0"/>
      </rPr>
      <t>)</t>
    </r>
  </si>
  <si>
    <t>1) nur Hallenbäder    2) nur Kur- und Heilbäder</t>
  </si>
  <si>
    <t>KIRCHEN, STADT- UND DORFKIRCHE, KAPELLE</t>
  </si>
  <si>
    <t>TYP 24</t>
  </si>
  <si>
    <t>Holz-Rechteckform, Einfachverglasung</t>
  </si>
  <si>
    <t>Betondachpfannen ohne Unterdächer und Wärmedämmung</t>
  </si>
  <si>
    <t>Holzdielen, Fliesen</t>
  </si>
  <si>
    <t>Holz mit Blechbeschlägen</t>
  </si>
  <si>
    <t>wenige Lichtauslässe und Steckdosen, 1 Stromkreislauf, Installation auf Putz</t>
  </si>
  <si>
    <t>Warmluftheizung, 1 Ausblas-öffnung, Elektroheizung im Gestühl, Nachtspeicher-heizung, dezentrale Warmwasserversorgung</t>
  </si>
  <si>
    <t>ausreichende Lichtauslässe und Steckdosen, mehrere Stromkreisläufe, Installation unter Putz</t>
  </si>
  <si>
    <t>Warmluftheizung mit mehreren Ausblasöffnungen, Regelungstechnik, zentrale Warmwasserversorgung</t>
  </si>
  <si>
    <t>massive Holztüren aufwendig verarbeitet, Stahlglastüren</t>
  </si>
  <si>
    <t>Betonwerkstein, Sandstein</t>
  </si>
  <si>
    <t>Tondachpfannen, Kunstschiefer</t>
  </si>
  <si>
    <t>Steingewände, Betonfenster, gotische/ romanische Form, Isolierverglasung, farbige Gläser, Ornamentglas</t>
  </si>
  <si>
    <t>einfache Wände, Holz-, Blech-,
Faserzementbekleidung</t>
  </si>
  <si>
    <t>einfache Toilettenanlage, wenige
Duschen, Installation auf Putz</t>
  </si>
  <si>
    <t>Ölfarbanstric</t>
  </si>
  <si>
    <t>Rohbeton, Anstrich</t>
  </si>
  <si>
    <t>Einzelöfen, elektr.
Speicherheizung, Boiler für
Warmwasser2)</t>
  </si>
  <si>
    <t>Kochmöglichkeit, Spüle</t>
  </si>
  <si>
    <t>je Raum 1 Lichtauslass und 
1 - 2 Steckdosen, Installation auf Putz</t>
  </si>
  <si>
    <t>Teeküche</t>
  </si>
  <si>
    <t>Leichtbetonwände mit
Wärmedämmung, Beton-
Sandwich-Elemente, Ausfachung 12 bis 25 cm</t>
  </si>
  <si>
    <t>Kunststoff, Isolierverglasung,
Glasbausteine</t>
  </si>
  <si>
    <t>Estrich, Gussasphalt, PVC</t>
  </si>
  <si>
    <r>
      <t>je Raum 1 - 2 Lichtauslässe und 2-3 Steckdosen,
informationstechnische Anlagen, Installation (tlw.</t>
    </r>
    <r>
      <rPr>
        <vertAlign val="superscript"/>
        <sz val="7"/>
        <color indexed="8"/>
        <rFont val="Arial"/>
        <family val="2"/>
      </rPr>
      <t>1</t>
    </r>
    <r>
      <rPr>
        <sz val="7"/>
        <color indexed="8"/>
        <rFont val="Arial"/>
        <family val="2"/>
      </rPr>
      <t>))unter Putz</t>
    </r>
  </si>
  <si>
    <t>Lufterhitzer, Sammelheizung,
Fernheizung</t>
  </si>
  <si>
    <t>Einbauküche, Aufenthaltsraum</t>
  </si>
  <si>
    <t>Schwerbetonplatten, Ausfachung
bis 30 cm</t>
  </si>
  <si>
    <t>Aluminium, aufwendige
Fensterkonstruktion</t>
  </si>
  <si>
    <t>Metalleindeckung, hoher
Wärmedämmstandard</t>
  </si>
  <si>
    <t>Betonwerkstein, Verbundpflaster,
Klinker</t>
  </si>
  <si>
    <t>je Raum mehrere Lichtauslässe
und Steckdosen</t>
  </si>
  <si>
    <t>Sammelheizung mit separater
Regeltechnik, Luftheizung mit
Umluftregelung</t>
  </si>
  <si>
    <t>Mauerwerk mit Putz oder
Fugenglattstrich und Anstrich</t>
  </si>
  <si>
    <t>je Raum 1 Lichtauslass und 1 - 2
Steckdosen, Installation auf Putz</t>
  </si>
  <si>
    <r>
      <t>Einzelöfen, elektr.
Speicherheizung, Boiler für
Warmwasser</t>
    </r>
    <r>
      <rPr>
        <vertAlign val="superscript"/>
        <sz val="7"/>
        <color indexed="8"/>
        <rFont val="Arial"/>
        <family val="2"/>
      </rPr>
      <t>2</t>
    </r>
    <r>
      <rPr>
        <sz val="7"/>
        <color indexed="8"/>
        <rFont val="Arial"/>
        <family val="2"/>
      </rPr>
      <t>)</t>
    </r>
  </si>
  <si>
    <t>Verblendmauerwerk,
Metallbekleidung,
Vorhangfassade, hoher
Wärmedämmstandard</t>
  </si>
  <si>
    <t>Estrich, Gussasphalt, Verbundpflaster ohne Unterbau</t>
  </si>
  <si>
    <t>Luftheizung mit Direktbefeuerung</t>
  </si>
  <si>
    <t>Zentralheizung</t>
  </si>
  <si>
    <t>1) entfällt bei Kaltlager      2) nur bei Warmlager mit Büro- und Sozialtrakt</t>
  </si>
  <si>
    <r>
      <t xml:space="preserve">Heizung </t>
    </r>
    <r>
      <rPr>
        <vertAlign val="superscript"/>
        <sz val="9"/>
        <color indexed="8"/>
        <rFont val="Arial"/>
        <family val="0"/>
      </rPr>
      <t>1</t>
    </r>
    <r>
      <rPr>
        <sz val="9"/>
        <color indexed="8"/>
        <rFont val="Arial"/>
        <family val="0"/>
      </rPr>
      <t>)</t>
    </r>
  </si>
  <si>
    <r>
      <t>Sanitär</t>
    </r>
    <r>
      <rPr>
        <vertAlign val="superscript"/>
        <sz val="9"/>
        <color indexed="8"/>
        <rFont val="Arial"/>
        <family val="0"/>
      </rPr>
      <t>2)</t>
    </r>
  </si>
  <si>
    <r>
      <t>Sonstige Einbauten</t>
    </r>
    <r>
      <rPr>
        <vertAlign val="superscript"/>
        <sz val="9"/>
        <color indexed="8"/>
        <rFont val="Arial"/>
        <family val="0"/>
      </rPr>
      <t>2)</t>
    </r>
  </si>
  <si>
    <t>einfache Toilettenanlage, wenige Duschen, Installation auf Putz-einfache Toilettenanlage, wenige Duschen, Installation auf Putz</t>
  </si>
  <si>
    <r>
      <t xml:space="preserve">Kochmöglichkeit, Spüle </t>
    </r>
    <r>
      <rPr>
        <vertAlign val="superscript"/>
        <sz val="7"/>
        <color indexed="8"/>
        <rFont val="Arial"/>
        <family val="2"/>
      </rPr>
      <t>2)</t>
    </r>
  </si>
  <si>
    <t>ausreichende Toilettenanlagen, mehrere Duschen, Installation tlw. auf Putz</t>
  </si>
  <si>
    <t>Kunststoff, Glasbausteine, Isolierverglasung</t>
  </si>
  <si>
    <r>
      <t>Innenwandbekleidung der Nassräume</t>
    </r>
    <r>
      <rPr>
        <vertAlign val="superscript"/>
        <sz val="9"/>
        <color indexed="8"/>
        <rFont val="Arial"/>
        <family val="0"/>
      </rPr>
      <t>2)</t>
    </r>
  </si>
  <si>
    <t>TYP 31.1 - 31.3</t>
  </si>
  <si>
    <r>
      <t xml:space="preserve">LAGERGEBÄUDE </t>
    </r>
    <r>
      <rPr>
        <sz val="12"/>
        <rFont val="Arial"/>
        <family val="2"/>
      </rPr>
      <t>mit Mauerwerk</t>
    </r>
  </si>
  <si>
    <r>
      <t>LAGERGEBÄUDE</t>
    </r>
    <r>
      <rPr>
        <sz val="12"/>
        <rFont val="Arial"/>
        <family val="2"/>
      </rPr>
      <t xml:space="preserve"> mit Fachwerk</t>
    </r>
  </si>
  <si>
    <r>
      <t xml:space="preserve">INDUSTRIEGEBÄUDE, FEUERWEHRGERÄTEHÄUSER, WERKSTÄTTEN </t>
    </r>
    <r>
      <rPr>
        <sz val="11"/>
        <rFont val="Arial"/>
        <family val="2"/>
      </rPr>
      <t>mit Mauerwerk</t>
    </r>
  </si>
  <si>
    <r>
      <t xml:space="preserve">INDUSTRIEGEBÄUDE, FEUERWEHRGERÄTEHÄUSER, WERKSTÄTTEN </t>
    </r>
    <r>
      <rPr>
        <sz val="11"/>
        <rFont val="Arial"/>
        <family val="2"/>
      </rPr>
      <t>mit Skelett-, Fachwerk-, Rahmenbau</t>
    </r>
  </si>
  <si>
    <t>REITHALLEN</t>
  </si>
  <si>
    <t>TYP 32.1</t>
  </si>
  <si>
    <t>Innenwände</t>
  </si>
  <si>
    <t>Außenwände</t>
  </si>
  <si>
    <t>Hallenboden</t>
  </si>
  <si>
    <t>Tretschicht als Schüttung auf Tragschicht aus Schotter und Sand/ Lehm- Zwischenschicht</t>
  </si>
  <si>
    <t>Stahlbetonstützen und Ziegelmauerwerk, Holzfenster, Holztüren und Holztore</t>
  </si>
  <si>
    <t>Mauerwerk, Putz, Tapete im Reiterstübchen</t>
  </si>
  <si>
    <t>Holzbinder, Pfetten, Sparren, Hartschaumdämmung, Betondachsteine, Tonpfannen</t>
  </si>
  <si>
    <t>Düsenrohrberegnung, Toiletten und Duschanlagen</t>
  </si>
  <si>
    <t>WW-Zentralheizung in Nebenräumen, Lufterhitzer</t>
  </si>
  <si>
    <t>Leuchten in Halle, WC, Reiterstübchen und Tribüne</t>
  </si>
  <si>
    <t>Tretschicht als Schüttung auf Tragschicht aus Lehm</t>
  </si>
  <si>
    <t>Einkaufsmärkte, Kauf- und Warenhäuser, Austellungsgebäude (TYP 25 - 27)</t>
  </si>
  <si>
    <t>Parkhäuser, Tiefgaragen, KFZ- Stellplätze (TYP 28.1 - 28.2, 29)</t>
  </si>
  <si>
    <t>Industriegebäude, Feuerwehrgerätehäuser, Werkstätten mit und ohne Sozialtrakt (TYP 30.1 - 30.2)</t>
  </si>
  <si>
    <t>Lagergebäude (TYP 31.1 - 31.3)</t>
  </si>
  <si>
    <t>Reithallen (TYP 32.1)</t>
  </si>
  <si>
    <t>Pferdeställe (TYP 32.2)</t>
  </si>
  <si>
    <t>Rinderställe (TYP 33.1.1 - 33.1.4)</t>
  </si>
  <si>
    <t>Schweinställe (TYP 33.2.1 - 33.2.4)</t>
  </si>
  <si>
    <t>Geflügelställe (TYP 33.3.1 - 33.3.4)</t>
  </si>
  <si>
    <t>Landwirtschaftliche Mehrzweckhallen (TYP 33.4.1)</t>
  </si>
  <si>
    <t>Scheunen ohne Stallteil (TYP 33.4.2)</t>
  </si>
  <si>
    <r>
      <t>VERWALTUNGSGEBÄUDE</t>
    </r>
    <r>
      <rPr>
        <sz val="11"/>
        <rFont val="Arial"/>
        <family val="2"/>
      </rPr>
      <t xml:space="preserve"> mit Skelett-, Fachwerk-, Rahmenbau</t>
    </r>
  </si>
  <si>
    <r>
      <t>VERWALTUNGSGEBÄUDE</t>
    </r>
    <r>
      <rPr>
        <sz val="11"/>
        <rFont val="Arial"/>
        <family val="2"/>
      </rPr>
      <t xml:space="preserve"> mit Mauerwerk</t>
    </r>
  </si>
  <si>
    <t>Ermittlung der Bruttogrundfläche (BGF) nach DIN 277 Teil 1</t>
  </si>
  <si>
    <t>Länge in m</t>
  </si>
  <si>
    <t>Breite in m</t>
  </si>
  <si>
    <t>Bereich a:</t>
  </si>
  <si>
    <t>Grundrissebene</t>
  </si>
  <si>
    <t>Bereich b:</t>
  </si>
  <si>
    <t>Anmerkungen:</t>
  </si>
  <si>
    <t>Aufgestellt:</t>
  </si>
  <si>
    <t>Datum:</t>
  </si>
  <si>
    <t>Name:</t>
  </si>
  <si>
    <t>Unterschrift</t>
  </si>
  <si>
    <t>Mehrfamilien - Wohnhäuser - Flachdach 5 bis 10 Obergeschosse (TYP 3.53, 3.73)</t>
  </si>
  <si>
    <t>Stahlblech- Sandwichelemente auf Holz- oder Stahlrahmen, Lichtflächen aus Kunststoff-Doppelstegplatten</t>
  </si>
  <si>
    <t>Mauerwerk zwischen Halle und Nebenräumen</t>
  </si>
  <si>
    <t>Stahlblech- Sandwichelemente auf Holz- oder Stahlrahmen</t>
  </si>
  <si>
    <t>Toiletten, Waschbecken</t>
  </si>
  <si>
    <t>WW-Zentralheizung in Nebenräumen</t>
  </si>
  <si>
    <t>Leuchten in Halle und WC</t>
  </si>
  <si>
    <t>Tretschicht als Schüttung auf gewachsenem Boden</t>
  </si>
  <si>
    <t>Verbretterung oder Blechverkleidung auf Holztragwerk, Lichtflächen aus Kunststoff-Doppelstegplatten</t>
  </si>
  <si>
    <t>Holzbinder auf Stahl- oder Stahlbetonstützen, Faserzementwellplatten auf Holzpfetten</t>
  </si>
  <si>
    <t>keine</t>
  </si>
  <si>
    <t>PFERDESTÄLLE</t>
  </si>
  <si>
    <t>TYP 32.2</t>
  </si>
  <si>
    <t>Aufstauung</t>
  </si>
  <si>
    <t>Fütterung</t>
  </si>
  <si>
    <t>Entmistung</t>
  </si>
  <si>
    <t>Lüftung</t>
  </si>
  <si>
    <t>Beton- Verbundsteine mit Einstreu im Tierbereich</t>
  </si>
  <si>
    <t>Brettschalung oder Bohlenbekleidung auf Holztragwerk, Lichtplatten</t>
  </si>
  <si>
    <t>Mauerwerk</t>
  </si>
  <si>
    <t>Holztragwerk, Pappdach oder Bitumenwellplatten</t>
  </si>
  <si>
    <t>Abtrennung aus Holz</t>
  </si>
  <si>
    <t>Krippen und Selbsttränkebecken, Handfütterung</t>
  </si>
  <si>
    <t>Schubkarrenentmistung</t>
  </si>
  <si>
    <t>freie Entlüftung, Windnetze oder senkrechte Verbretterung mit Luftschlitzen in Wänden</t>
  </si>
  <si>
    <t>Strom- und Wasseranschluss</t>
  </si>
  <si>
    <t>Beton mit Einstreu im Tierbereich</t>
  </si>
  <si>
    <t>Mauerwerk oder Blockholzbauweise, Lichtplatten, Holztüren</t>
  </si>
  <si>
    <t>Mauerwerk und Putz</t>
  </si>
  <si>
    <t>Holz- oder Stahltragwerk, Faserzementwellplatten</t>
  </si>
  <si>
    <t>Holz- Bohlenwände in U-Eisen</t>
  </si>
  <si>
    <t>Krippen und Heuraufen, Selbsttränkebecken, Handfutterung</t>
  </si>
  <si>
    <t>Schlepperentmistung</t>
  </si>
  <si>
    <t>freie Lüftung, Zugluftklappen, Abluft durch Lichtkuppelfirst mit Abluftöffnung</t>
  </si>
  <si>
    <t>Beton mit Gussasphalt und Einstreu im Tierbereich</t>
  </si>
  <si>
    <t>Hintermauerwerk, Dämmung und Verblendmauerwerk, Holzfenster und Holztüren</t>
  </si>
  <si>
    <t>Mauerwerk, Putz, Anstrich, Fliesen am Waschplatz</t>
  </si>
  <si>
    <t>Leimholzbinder, Betondachsteine, Tonpfannen, Dämmung</t>
  </si>
  <si>
    <t>Hartholz- Bohlenwände in U-Eisen und Gitteraufsatz aus verzinktem Stahl</t>
  </si>
  <si>
    <t>Krippen und Heuraufen, Kraftfutterautomat mit individueller Zuteilung und automatischer Zuteilung</t>
  </si>
  <si>
    <t>Schubstangen- oder Seilzugentmistung</t>
  </si>
  <si>
    <t>Zwangslüftung, Unterdruck, Abluftschächte mit Ventilatoren</t>
  </si>
  <si>
    <t>Strom- und Wasseranschluss, Waschplatz mit Solarium</t>
  </si>
  <si>
    <t>RINDERSTÄLLE</t>
  </si>
  <si>
    <t xml:space="preserve">TYP 33.1.1 - 33.1.4 </t>
  </si>
  <si>
    <t>Bodenplatten und Bodenbeläge</t>
  </si>
  <si>
    <t>Decken</t>
  </si>
  <si>
    <t>baukonstruktive Einbauten</t>
  </si>
  <si>
    <t>Milchentzug und Lagerung</t>
  </si>
  <si>
    <t>1) nur bei Kalb erstellen 2) nur bei Rinderställen ohne Melkstand 3) nur bei Milchviehställen mit Melkstand 4) nur bei Melkgebäuden</t>
  </si>
  <si>
    <r>
      <t>Betonboden mit Gussasphalt, Fliesenbelag im Melkstand und Milchlagerraum</t>
    </r>
    <r>
      <rPr>
        <vertAlign val="superscript"/>
        <sz val="7"/>
        <color indexed="8"/>
        <rFont val="Arial"/>
        <family val="2"/>
      </rPr>
      <t>3)4)</t>
    </r>
  </si>
  <si>
    <r>
      <t xml:space="preserve">Ermittlung der wirtschaftlichen Restnutzungsdauer bei Gebäuden </t>
    </r>
    <r>
      <rPr>
        <b/>
        <u val="single"/>
        <sz val="9"/>
        <rFont val="Arial"/>
        <family val="2"/>
      </rPr>
      <t>(nach Sprengnetter, Grundstücksbewertung - Arbeitsmaterialien Band II)</t>
    </r>
  </si>
  <si>
    <r>
      <t>Ermittlung der Restnutzungsdauer abhängig vom Modernisierungsgrad (</t>
    </r>
    <r>
      <rPr>
        <b/>
        <u val="single"/>
        <sz val="8"/>
        <rFont val="Arial"/>
        <family val="2"/>
      </rPr>
      <t>nach Sprengnetter, Grundstücksbewertung - Arbeitsmaterialien, Band II)</t>
    </r>
  </si>
  <si>
    <r>
      <t xml:space="preserve">Mauerwerk oder Holz-Blockbohlen, Kunststofffenster, Holztüren, Güllekanalwände aus Stahlbeton </t>
    </r>
    <r>
      <rPr>
        <vertAlign val="superscript"/>
        <sz val="7"/>
        <color indexed="8"/>
        <rFont val="Arial"/>
        <family val="2"/>
      </rPr>
      <t>1)2)3)</t>
    </r>
  </si>
  <si>
    <r>
      <t>Mauerwerk mit Fliesenbelag im Melkraum und Müchlagerraum</t>
    </r>
    <r>
      <rPr>
        <vertAlign val="superscript"/>
        <sz val="7"/>
        <color indexed="8"/>
        <rFont val="Arial"/>
        <family val="2"/>
      </rPr>
      <t>3)4)</t>
    </r>
  </si>
  <si>
    <r>
      <t>Stahlbetondecke</t>
    </r>
    <r>
      <rPr>
        <vertAlign val="superscript"/>
        <sz val="7"/>
        <color indexed="8"/>
        <rFont val="Arial"/>
        <family val="2"/>
      </rPr>
      <t>3)4)</t>
    </r>
  </si>
  <si>
    <t>Tragwerk aus stützenfreien Holz-Leimbindern, Eindeckung mit Betondachsteinen oder Tonpfannen, Licht- und Lüftungsfirst regulierbar</t>
  </si>
  <si>
    <r>
      <t>Laufgänge</t>
    </r>
    <r>
      <rPr>
        <vertAlign val="superscript"/>
        <sz val="7"/>
        <color indexed="8"/>
        <rFont val="Arial"/>
        <family val="2"/>
      </rPr>
      <t>1)2)3)</t>
    </r>
    <r>
      <rPr>
        <sz val="7"/>
        <color indexed="8"/>
        <rFont val="Arial"/>
        <family val="2"/>
      </rPr>
      <t xml:space="preserve"> und Gruppenbuchten für Mastbullen</t>
    </r>
    <r>
      <rPr>
        <vertAlign val="superscript"/>
        <sz val="7"/>
        <color indexed="8"/>
        <rFont val="Arial"/>
        <family val="2"/>
      </rPr>
      <t>2)</t>
    </r>
    <r>
      <rPr>
        <sz val="7"/>
        <color indexed="8"/>
        <rFont val="Arial"/>
        <family val="2"/>
      </rPr>
      <t xml:space="preserve"> aus Beton-Spaltenbodenelementen, Krippenschalen aus Steinzeug</t>
    </r>
  </si>
  <si>
    <r>
      <t>Tränkeautomat</t>
    </r>
    <r>
      <rPr>
        <vertAlign val="superscript"/>
        <sz val="7"/>
        <color indexed="8"/>
        <rFont val="Arial"/>
        <family val="2"/>
      </rPr>
      <t>1)</t>
    </r>
    <r>
      <rPr>
        <sz val="7"/>
        <color indexed="8"/>
        <rFont val="Arial"/>
        <family val="2"/>
      </rPr>
      <t>,  Kraftfutter-Abruffütterung</t>
    </r>
    <r>
      <rPr>
        <vertAlign val="superscript"/>
        <sz val="7"/>
        <color indexed="8"/>
        <rFont val="Arial"/>
        <family val="2"/>
      </rPr>
      <t>2)3)</t>
    </r>
    <r>
      <rPr>
        <sz val="7"/>
        <color indexed="8"/>
        <rFont val="Arial"/>
        <family val="2"/>
      </rPr>
      <t>, Tränkewannen mit Wasseranwärmung</t>
    </r>
    <r>
      <rPr>
        <vertAlign val="superscript"/>
        <sz val="7"/>
        <color indexed="8"/>
        <rFont val="Arial"/>
        <family val="2"/>
      </rPr>
      <t>2)3)</t>
    </r>
  </si>
  <si>
    <t>selbstfahrender Dungschieber für planbefestigte Laufgänge, Güllepumpe für Spülverfahren</t>
  </si>
  <si>
    <t>Zwangslüftung, Unterdruck, Abluftschächte und Ventilatoren</t>
  </si>
  <si>
    <r>
      <t>Parallelmelkstand</t>
    </r>
    <r>
      <rPr>
        <vertAlign val="superscript"/>
        <sz val="7"/>
        <color indexed="8"/>
        <rFont val="Arial"/>
        <family val="2"/>
      </rPr>
      <t>3)4)</t>
    </r>
    <r>
      <rPr>
        <sz val="7"/>
        <color indexed="8"/>
        <rFont val="Arial"/>
        <family val="2"/>
      </rPr>
      <t>, Fischgrätenmelkstand</t>
    </r>
    <r>
      <rPr>
        <vertAlign val="superscript"/>
        <sz val="7"/>
        <color indexed="8"/>
        <rFont val="Arial"/>
        <family val="2"/>
      </rPr>
      <t>3)4)</t>
    </r>
    <r>
      <rPr>
        <sz val="7"/>
        <color indexed="8"/>
        <rFont val="Arial"/>
        <family val="2"/>
      </rPr>
      <t>, Milchtank</t>
    </r>
    <r>
      <rPr>
        <vertAlign val="superscript"/>
        <sz val="7"/>
        <color indexed="8"/>
        <rFont val="Arial"/>
        <family val="2"/>
      </rPr>
      <t>3)4)</t>
    </r>
  </si>
  <si>
    <t>Betonboden</t>
  </si>
  <si>
    <t>Brettschalung auf Holztragwerk, Kunststoff-Windnetze</t>
  </si>
  <si>
    <t>Tragwerk aus Holz mit Außen- und Innenstützen, Eindeckung mit Profilblech oder Bitumenwellplatten</t>
  </si>
  <si>
    <t>Krippen</t>
  </si>
  <si>
    <r>
      <t xml:space="preserve">Stand-, Buchten- und Boxenabtrennung aus Holz, Fressgitter aus verzinktem Stahlrohr </t>
    </r>
    <r>
      <rPr>
        <vertAlign val="superscript"/>
        <sz val="7"/>
        <color indexed="8"/>
        <rFont val="Arial"/>
        <family val="2"/>
      </rPr>
      <t>1)2)3)</t>
    </r>
  </si>
  <si>
    <t>Tränkebecken</t>
  </si>
  <si>
    <t>freie Lüftung, Offenfrontstall</t>
  </si>
  <si>
    <r>
      <t>Betonboden, Kunststoffbeschichtung im Melkstand und Milchlagerraum</t>
    </r>
    <r>
      <rPr>
        <vertAlign val="superscript"/>
        <sz val="7"/>
        <color indexed="8"/>
        <rFont val="Arial"/>
        <family val="2"/>
      </rPr>
      <t>3)4)</t>
    </r>
  </si>
  <si>
    <r>
      <t>Holzbohlen auf Holztrag werk, Doppelsteg-Lichtplatten als Licht- und Luftöffnung, Güllekanalwände aus Beton-Schalungssteinen</t>
    </r>
    <r>
      <rPr>
        <vertAlign val="superscript"/>
        <sz val="7"/>
        <color indexed="8"/>
        <rFont val="Arial"/>
        <family val="2"/>
      </rPr>
      <t>1)2)3)</t>
    </r>
  </si>
  <si>
    <t>Mauerwerk mit Anstrich</t>
  </si>
  <si>
    <r>
      <t>Holzbalkendecke</t>
    </r>
    <r>
      <rPr>
        <vertAlign val="superscript"/>
        <sz val="7"/>
        <color indexed="8"/>
        <rFont val="Arial"/>
        <family val="2"/>
      </rPr>
      <t>3)4)</t>
    </r>
  </si>
  <si>
    <t>Tragwerk aus stützenfreien Stahlrahmen, Eindeckung mit Faserzementwellplatten</t>
  </si>
  <si>
    <r>
      <t>Laufgänge</t>
    </r>
    <r>
      <rPr>
        <vertAlign val="superscript"/>
        <sz val="7"/>
        <color indexed="8"/>
        <rFont val="Arial"/>
        <family val="2"/>
      </rPr>
      <t>1)2)3)</t>
    </r>
    <r>
      <rPr>
        <sz val="7"/>
        <color indexed="8"/>
        <rFont val="Arial"/>
        <family val="2"/>
      </rPr>
      <t xml:space="preserve"> und Gruppen-buchten für Mastbullen </t>
    </r>
    <r>
      <rPr>
        <vertAlign val="superscript"/>
        <sz val="7"/>
        <color indexed="8"/>
        <rFont val="Arial"/>
        <family val="2"/>
      </rPr>
      <t>2)</t>
    </r>
    <r>
      <rPr>
        <sz val="7"/>
        <color indexed="8"/>
        <rFont val="Arial"/>
        <family val="2"/>
      </rPr>
      <t xml:space="preserve"> aus Beton-Spaltenboden-elementen, Krippenschalen aus Polyesterbeton</t>
    </r>
  </si>
  <si>
    <r>
      <t>Gummimatten in Liege-boxen</t>
    </r>
    <r>
      <rPr>
        <vertAlign val="superscript"/>
        <sz val="6"/>
        <color indexed="8"/>
        <rFont val="Arial"/>
        <family val="2"/>
      </rPr>
      <t>1)2)3)</t>
    </r>
    <r>
      <rPr>
        <sz val="6"/>
        <color indexed="8"/>
        <rFont val="Arial"/>
        <family val="2"/>
      </rPr>
      <t xml:space="preserve"> und auf Spalten-boden in Mastbullenbuchten</t>
    </r>
    <r>
      <rPr>
        <vertAlign val="superscript"/>
        <sz val="6"/>
        <color indexed="8"/>
        <rFont val="Arial"/>
        <family val="2"/>
      </rPr>
      <t>2)</t>
    </r>
    <r>
      <rPr>
        <sz val="6"/>
        <color indexed="8"/>
        <rFont val="Arial"/>
        <family val="2"/>
      </rPr>
      <t xml:space="preserve"> , Buchten- und Boxenbügel sowie Fressgitter aus verzinktem Stahlrohr </t>
    </r>
    <r>
      <rPr>
        <vertAlign val="superscript"/>
        <sz val="6"/>
        <color indexed="8"/>
        <rFont val="Arial"/>
        <family val="2"/>
      </rPr>
      <t>1)2)3)</t>
    </r>
  </si>
  <si>
    <r>
      <t xml:space="preserve">Tränkeautomat1), Kraftfutter-Abruffütterung </t>
    </r>
    <r>
      <rPr>
        <vertAlign val="superscript"/>
        <sz val="7"/>
        <color indexed="8"/>
        <rFont val="Arial"/>
        <family val="2"/>
      </rPr>
      <t>2)3)</t>
    </r>
    <r>
      <rPr>
        <sz val="7"/>
        <color indexed="8"/>
        <rFont val="Arial"/>
        <family val="2"/>
      </rPr>
      <t xml:space="preserve">, Tränkewannen </t>
    </r>
    <r>
      <rPr>
        <vertAlign val="superscript"/>
        <sz val="7"/>
        <color indexed="8"/>
        <rFont val="Arial"/>
        <family val="2"/>
      </rPr>
      <t>2)3)</t>
    </r>
  </si>
  <si>
    <t>Seilzugschieber oder Faltschieber für planbefestigte Laufgänge, Güllepumpe und Rührgerät für Kanäle und Lagerräume</t>
  </si>
  <si>
    <t>freie Lüftung, Traufe-First, Windnetze mit Jalousien, Licht- und Lüftungsfirst</t>
  </si>
  <si>
    <r>
      <t>Fischgrätenmelkstand mit Abnahmeautomatik, Milchmengenmessung, Tiererkennung, Milchtank mit Kühlung</t>
    </r>
    <r>
      <rPr>
        <vertAlign val="superscript"/>
        <sz val="7"/>
        <color indexed="8"/>
        <rFont val="Arial"/>
        <family val="2"/>
      </rPr>
      <t>3)4)</t>
    </r>
  </si>
  <si>
    <r>
      <t>Karussell- oder Tandemmelkstand mit Abnahmeautomatik, Milchmengenmessung, Tiererkennung, Nachtreibehilfe, Milchtank mit Vorkühlung</t>
    </r>
    <r>
      <rPr>
        <vertAlign val="superscript"/>
        <sz val="6"/>
        <color indexed="8"/>
        <rFont val="Arial"/>
        <family val="2"/>
      </rPr>
      <t>3)4)</t>
    </r>
  </si>
  <si>
    <r>
      <t>Stall-Matratze oder Wasserbetten in Liegeboxen</t>
    </r>
    <r>
      <rPr>
        <vertAlign val="superscript"/>
        <sz val="5"/>
        <color indexed="8"/>
        <rFont val="Arial"/>
        <family val="2"/>
      </rPr>
      <t>2)3)</t>
    </r>
    <r>
      <rPr>
        <sz val="5"/>
        <color indexed="8"/>
        <rFont val="Arial"/>
        <family val="2"/>
      </rPr>
      <t>, Gummimatten auf Spaltenboden in Mastbullenbuchten</t>
    </r>
    <r>
      <rPr>
        <vertAlign val="superscript"/>
        <sz val="5"/>
        <color indexed="8"/>
        <rFont val="Arial"/>
        <family val="2"/>
      </rPr>
      <t>2)</t>
    </r>
    <r>
      <rPr>
        <sz val="5"/>
        <color indexed="8"/>
        <rFont val="Arial"/>
        <family val="2"/>
      </rPr>
      <t>, Boxenabtrennungen und Fressgitter aus verzinktem Stahlrohr</t>
    </r>
  </si>
  <si>
    <t>SCHWEINESTÄLLE</t>
  </si>
  <si>
    <t>TYP 33.2.1-33.2.4</t>
  </si>
  <si>
    <t>1) nur bei Ferkelaufzuchtställen   2) nur bei Mastschweineställen    3) nur bei Sauenställen   4) nur bei Abferkelställen</t>
  </si>
  <si>
    <t>gehoben (ohne Einstreu)</t>
  </si>
  <si>
    <t>mittel (ohne Einstreu)</t>
  </si>
  <si>
    <t>einfach (mit Einstreu)</t>
  </si>
  <si>
    <t>Brettschalung auf Holztragwerk, Kunststoff-Windnetze oder Doppelstegplatten</t>
  </si>
  <si>
    <t>Futtertröge</t>
  </si>
  <si>
    <t>Tragwerk aus Holz mit Holzaußen- und Innenstützen oder Stahlrahmen, Blecheindeckung oder Bitumen Wellplatten</t>
  </si>
  <si>
    <r>
      <t>Buchtenabtrennung und Einzelstände</t>
    </r>
    <r>
      <rPr>
        <vertAlign val="superscript"/>
        <sz val="7"/>
        <color indexed="8"/>
        <rFont val="Arial"/>
        <family val="2"/>
      </rPr>
      <t>3)4)</t>
    </r>
    <r>
      <rPr>
        <sz val="7"/>
        <color indexed="8"/>
        <rFont val="Arial"/>
        <family val="2"/>
      </rPr>
      <t>, aus verzinktem Stahlrohr</t>
    </r>
  </si>
  <si>
    <r>
      <t xml:space="preserve">Beißnippeltränken, Becken-Selbsttränke </t>
    </r>
    <r>
      <rPr>
        <vertAlign val="superscript"/>
        <sz val="7"/>
        <color indexed="8"/>
        <rFont val="Arial"/>
        <family val="2"/>
      </rPr>
      <t>3)4)</t>
    </r>
    <r>
      <rPr>
        <sz val="7"/>
        <color indexed="8"/>
        <rFont val="Arial"/>
        <family val="2"/>
      </rPr>
      <t>, Trocken-Futterautomat</t>
    </r>
    <r>
      <rPr>
        <vertAlign val="superscript"/>
        <sz val="7"/>
        <color indexed="8"/>
        <rFont val="Arial"/>
        <family val="2"/>
      </rPr>
      <t>1)2)3)</t>
    </r>
    <r>
      <rPr>
        <sz val="7"/>
        <color indexed="8"/>
        <rFont val="Arial"/>
        <family val="2"/>
      </rPr>
      <t>, Tröge für Handffitterung</t>
    </r>
    <r>
      <rPr>
        <vertAlign val="superscript"/>
        <sz val="7"/>
        <color indexed="8"/>
        <rFont val="Arial"/>
        <family val="2"/>
      </rPr>
      <t>3|4)</t>
    </r>
  </si>
  <si>
    <t>Schubstange</t>
  </si>
  <si>
    <r>
      <t xml:space="preserve">freie Lüftung, Traufe-First, Windnetze mit Jalousie, Steuerung und Verstelleinrichtung </t>
    </r>
    <r>
      <rPr>
        <vertAlign val="superscript"/>
        <sz val="7"/>
        <color indexed="8"/>
        <rFont val="Arial"/>
        <family val="2"/>
      </rPr>
      <t>1)2)3)</t>
    </r>
    <r>
      <rPr>
        <sz val="7"/>
        <color indexed="8"/>
        <rFont val="Arial"/>
        <family val="2"/>
      </rPr>
      <t xml:space="preserve"> oder Bretter mit Luftschlitzen</t>
    </r>
  </si>
  <si>
    <r>
      <t xml:space="preserve">Heizung in Ruhekisten und Betten </t>
    </r>
    <r>
      <rPr>
        <vertAlign val="superscript"/>
        <sz val="7"/>
        <color indexed="8"/>
        <rFont val="Arial"/>
        <family val="2"/>
      </rPr>
      <t>1)2)3)</t>
    </r>
  </si>
  <si>
    <r>
      <t>Gas- oder Elektrostrahler</t>
    </r>
    <r>
      <rPr>
        <vertAlign val="superscript"/>
        <sz val="7"/>
        <color indexed="8"/>
        <rFont val="Arial"/>
        <family val="2"/>
      </rPr>
      <t>3)4)</t>
    </r>
    <r>
      <rPr>
        <sz val="7"/>
        <color indexed="8"/>
        <rFont val="Arial"/>
        <family val="2"/>
      </rPr>
      <t xml:space="preserve">,  Gas-Lufterhitzer </t>
    </r>
    <r>
      <rPr>
        <vertAlign val="superscript"/>
        <sz val="7"/>
        <color indexed="8"/>
        <rFont val="Arial"/>
        <family val="2"/>
      </rPr>
      <t>1)2)3)</t>
    </r>
  </si>
  <si>
    <t>Zwangslüftung, Unterdruck, Rieselkanäle oder Porendecke, Abluft mit Ventilatoren, punktförmige Schächte</t>
  </si>
  <si>
    <t>Absperrschieber für Staukanäle oder Wannen, Güllerohre, Pumpe</t>
  </si>
  <si>
    <r>
      <t>Beißnippeltränken, Becken-Selbsttränke</t>
    </r>
    <r>
      <rPr>
        <vertAlign val="superscript"/>
        <sz val="6"/>
        <color indexed="8"/>
        <rFont val="Arial"/>
        <family val="2"/>
      </rPr>
      <t>3)4)</t>
    </r>
    <r>
      <rPr>
        <sz val="6"/>
        <color indexed="8"/>
        <rFont val="Arial"/>
        <family val="2"/>
      </rPr>
      <t>, Breifutterautomaten mit Futter-Fördersystem</t>
    </r>
    <r>
      <rPr>
        <vertAlign val="superscript"/>
        <sz val="6"/>
        <color indexed="8"/>
        <rFont val="Arial"/>
        <family val="2"/>
      </rPr>
      <t>1)2)</t>
    </r>
    <r>
      <rPr>
        <sz val="6"/>
        <color indexed="8"/>
        <rFont val="Arial"/>
        <family val="2"/>
      </rPr>
      <t>, Trockenfütterung mit Volumendosierer</t>
    </r>
    <r>
      <rPr>
        <vertAlign val="superscript"/>
        <sz val="6"/>
        <color indexed="8"/>
        <rFont val="Arial"/>
        <family val="2"/>
      </rPr>
      <t>3)4)</t>
    </r>
  </si>
  <si>
    <r>
      <t>Buchtenabtrennungen aus Kunststoff</t>
    </r>
    <r>
      <rPr>
        <vertAlign val="superscript"/>
        <sz val="7"/>
        <color indexed="8"/>
        <rFont val="Arial"/>
        <family val="2"/>
      </rPr>
      <t>1)2)</t>
    </r>
    <r>
      <rPr>
        <sz val="7"/>
        <color indexed="8"/>
        <rFont val="Arial"/>
        <family val="2"/>
      </rPr>
      <t>, Einzelstände aus verzinktem Stahlrohr</t>
    </r>
    <r>
      <rPr>
        <vertAlign val="superscript"/>
        <sz val="7"/>
        <color indexed="8"/>
        <rFont val="Arial"/>
        <family val="2"/>
      </rPr>
      <t>3)4)</t>
    </r>
    <r>
      <rPr>
        <sz val="7"/>
        <color indexed="8"/>
        <rFont val="Arial"/>
        <family val="2"/>
      </rPr>
      <t xml:space="preserve">, gedämmte Ruhekisten </t>
    </r>
    <r>
      <rPr>
        <vertAlign val="superscript"/>
        <sz val="7"/>
        <color indexed="8"/>
        <rFont val="Arial"/>
        <family val="2"/>
      </rPr>
      <t>1)2)3)</t>
    </r>
  </si>
  <si>
    <r>
      <t>perforierte Buchtenflächen aus Kunststoffrosten</t>
    </r>
    <r>
      <rPr>
        <vertAlign val="superscript"/>
        <sz val="7"/>
        <color indexed="8"/>
        <rFont val="Arial"/>
        <family val="2"/>
      </rPr>
      <t>1)2)4)</t>
    </r>
    <r>
      <rPr>
        <sz val="7"/>
        <color indexed="8"/>
        <rFont val="Arial"/>
        <family val="2"/>
      </rPr>
      <t>, Beton-Spaltenboden</t>
    </r>
    <r>
      <rPr>
        <vertAlign val="superscript"/>
        <sz val="7"/>
        <color indexed="8"/>
        <rFont val="Arial"/>
        <family val="2"/>
      </rPr>
      <t>1)2)3)</t>
    </r>
    <r>
      <rPr>
        <sz val="7"/>
        <color indexed="8"/>
        <rFont val="Arial"/>
        <family val="2"/>
      </rPr>
      <t>, Futtertröge aus Polyesterbeton</t>
    </r>
  </si>
  <si>
    <t>Holz-Dachbinder, Eindeckung mit Faserzementwellplatten, Wärmedämmung aus Hartschaumplatten</t>
  </si>
  <si>
    <t>Mauerwerk mit Anstrich, Kunststoffpaneele als Abteiltrennung</t>
  </si>
  <si>
    <t>Hintermauerwerk, Innenanstrich, Dämmung, Außenbekleidung aus Holz oder Profilblech, Güllekanalwände aus Beton-Schalungssteinen</t>
  </si>
  <si>
    <t>Betonboden der Güllekanäle und der Stall-, Gang- und Nebenflächen mit geschlossener Oberfläche, Estrich mit Wärmedämmung im Tierbereich</t>
  </si>
  <si>
    <t>Betonboden der Güllekanäle und der Stallflächen mit geschlossener Oberfläche, Estrich mit Wärmedämmung im Tierbereich</t>
  </si>
  <si>
    <t>Hintermauerwerk, Innenputz, Anstrich, Dämmung und Vormauerziegel, Güllekanalwände aus Beton</t>
  </si>
  <si>
    <r>
      <t>Mauerwerk mit Putz und Anstrich oder Fliesenbelag im Tierbereich</t>
    </r>
    <r>
      <rPr>
        <vertAlign val="superscript"/>
        <sz val="7"/>
        <color indexed="8"/>
        <rFont val="Arial"/>
        <family val="2"/>
      </rPr>
      <t>3)4)</t>
    </r>
  </si>
  <si>
    <t>Holz-Dachbinder, Betondachsteine oder Tonpfannen, Wärmedämmung aus Schaumglas und Beschichtung</t>
  </si>
  <si>
    <r>
      <t xml:space="preserve">perforierte Buchtenflächen aus Kunststoffrosten </t>
    </r>
    <r>
      <rPr>
        <vertAlign val="superscript"/>
        <sz val="7"/>
        <color indexed="8"/>
        <rFont val="Arial"/>
        <family val="2"/>
      </rPr>
      <t>1)3)4)</t>
    </r>
    <r>
      <rPr>
        <sz val="7"/>
        <color indexed="8"/>
        <rFont val="Arial"/>
        <family val="2"/>
      </rPr>
      <t xml:space="preserve">, Beton-Spaltenboden </t>
    </r>
    <r>
      <rPr>
        <vertAlign val="superscript"/>
        <sz val="7"/>
        <color indexed="8"/>
        <rFont val="Arial"/>
        <family val="2"/>
      </rPr>
      <t>1)2)3)</t>
    </r>
    <r>
      <rPr>
        <sz val="7"/>
        <color indexed="8"/>
        <rFont val="Arial"/>
        <family val="2"/>
      </rPr>
      <t>, Gussroste</t>
    </r>
    <r>
      <rPr>
        <vertAlign val="superscript"/>
        <sz val="7"/>
        <color indexed="8"/>
        <rFont val="Arial"/>
        <family val="2"/>
      </rPr>
      <t>3)4)</t>
    </r>
    <r>
      <rPr>
        <sz val="7"/>
        <color indexed="8"/>
        <rFont val="Arial"/>
        <family val="2"/>
      </rPr>
      <t>, Futtertröge aus Steinzeug</t>
    </r>
  </si>
  <si>
    <r>
      <t>Buchtenabtrennungen aus Betonfertigteilen</t>
    </r>
    <r>
      <rPr>
        <vertAlign val="superscript"/>
        <sz val="7"/>
        <color indexed="8"/>
        <rFont val="Arial"/>
        <family val="2"/>
      </rPr>
      <t>1)2)</t>
    </r>
    <r>
      <rPr>
        <sz val="7"/>
        <color indexed="8"/>
        <rFont val="Arial"/>
        <family val="2"/>
      </rPr>
      <t>, Einzelstände aus verzinktem Stahlrohr</t>
    </r>
    <r>
      <rPr>
        <vertAlign val="superscript"/>
        <sz val="7"/>
        <color indexed="8"/>
        <rFont val="Arial"/>
        <family val="2"/>
      </rPr>
      <t>3)4)</t>
    </r>
    <r>
      <rPr>
        <sz val="7"/>
        <color indexed="8"/>
        <rFont val="Arial"/>
        <family val="2"/>
      </rPr>
      <t>, gedämmte Ruhekisten</t>
    </r>
    <r>
      <rPr>
        <vertAlign val="superscript"/>
        <sz val="7"/>
        <color indexed="8"/>
        <rFont val="Arial"/>
        <family val="2"/>
      </rPr>
      <t>1)2)3)</t>
    </r>
  </si>
  <si>
    <r>
      <t>Becken-Selbsttränken, Flüssig-fütterung mit Sensorsteuerung</t>
    </r>
    <r>
      <rPr>
        <vertAlign val="superscript"/>
        <sz val="5"/>
        <color indexed="8"/>
        <rFont val="Arial"/>
        <family val="2"/>
      </rPr>
      <t>1)2)</t>
    </r>
    <r>
      <rPr>
        <sz val="5"/>
        <color indexed="8"/>
        <rFont val="Arial"/>
        <family val="2"/>
      </rPr>
      <t xml:space="preserve">, Sauensabruffütterung für Trocken- oder Flüssigfutter </t>
    </r>
    <r>
      <rPr>
        <vertAlign val="superscript"/>
        <sz val="5"/>
        <color indexed="8"/>
        <rFont val="Arial"/>
        <family val="2"/>
      </rPr>
      <t>3)</t>
    </r>
    <r>
      <rPr>
        <sz val="5"/>
        <color indexed="8"/>
        <rFont val="Arial"/>
        <family val="2"/>
      </rPr>
      <t>, Trogfütterung mit dosierter Futterzuteilung</t>
    </r>
    <r>
      <rPr>
        <vertAlign val="superscript"/>
        <sz val="5"/>
        <color indexed="8"/>
        <rFont val="Arial"/>
        <family val="2"/>
      </rPr>
      <t>4)</t>
    </r>
  </si>
  <si>
    <t>Zwangslüftung, Gleichdruck, Zu- und Abluftschächte sowie zentraler Abluftschacht mit Ventilatoren für Unterdrucksystem</t>
  </si>
  <si>
    <r>
      <t>beheizbare Liegeflächen</t>
    </r>
    <r>
      <rPr>
        <vertAlign val="superscript"/>
        <sz val="7"/>
        <color indexed="8"/>
        <rFont val="Arial"/>
        <family val="2"/>
      </rPr>
      <t>3)4)</t>
    </r>
    <r>
      <rPr>
        <sz val="7"/>
        <color indexed="8"/>
        <rFont val="Arial"/>
        <family val="2"/>
      </rPr>
      <t>, WW-Heizung mit Heizrohren in Stallabteilen</t>
    </r>
  </si>
  <si>
    <t>GEFLÜGELSTÄLLE</t>
  </si>
  <si>
    <t xml:space="preserve">1) nur bei Mast in Bodenhaltung   2) nur bei Hennen-Bodenhaltung    3) nur bei Hennen-Volierenhaltung   4) nur bei Hennen-Käfighaltung
</t>
  </si>
  <si>
    <t>Basisjahr 2000 = 100 v. H.</t>
  </si>
  <si>
    <t>TYP 33.3.1-33.3.4</t>
  </si>
  <si>
    <t>Gas-Lufterhitzer</t>
  </si>
  <si>
    <t>freie Lüftung</t>
  </si>
  <si>
    <r>
      <t xml:space="preserve">Schlepperentmistung </t>
    </r>
    <r>
      <rPr>
        <vertAlign val="superscript"/>
        <sz val="7"/>
        <color indexed="8"/>
        <rFont val="Arial"/>
        <family val="2"/>
      </rPr>
      <t>1)2)</t>
    </r>
  </si>
  <si>
    <r>
      <t xml:space="preserve">Nippeltränken </t>
    </r>
    <r>
      <rPr>
        <vertAlign val="superscript"/>
        <sz val="7"/>
        <color indexed="8"/>
        <rFont val="Arial"/>
        <family val="2"/>
      </rPr>
      <t>2)3)</t>
    </r>
    <r>
      <rPr>
        <sz val="7"/>
        <color indexed="8"/>
        <rFont val="Arial"/>
        <family val="2"/>
      </rPr>
      <t>, Trogkettenfütterung</t>
    </r>
  </si>
  <si>
    <r>
      <t xml:space="preserve">Kotkästen aus Holz </t>
    </r>
    <r>
      <rPr>
        <vertAlign val="superscript"/>
        <sz val="7"/>
        <color indexed="8"/>
        <rFont val="Arial"/>
        <family val="2"/>
      </rPr>
      <t>2)</t>
    </r>
    <r>
      <rPr>
        <sz val="7"/>
        <color indexed="8"/>
        <rFont val="Arial"/>
        <family val="2"/>
      </rPr>
      <t>, Wintergärten als Scharräume, Legenester</t>
    </r>
  </si>
  <si>
    <t>Tragwerk aus Holz, Eindeckung aus Profilblech oder Bitumenwellplatten</t>
  </si>
  <si>
    <t>Brettschalung auf Holztragwerk, Innenbekleidung aus profilierten Alu Blechen, dazwischen Dämmung aus Mineralwolle</t>
  </si>
  <si>
    <t>Holzbohlen auf Holztragwerk, Innenbekleidung aus Faserzement-plantafeln, dazwischen Dämmung aus Mineralwolle, Doppelsteg-Lichtplatten aus Kunststoff</t>
  </si>
  <si>
    <t>Ermittlung der Restnutzungsdauer abhängig vom Modernisierungsgrad</t>
  </si>
  <si>
    <t>Wiederherstellungswerte für Wohngebäude, Basisjahre 1913/1914 (einschließlich Umsatzsteuer)</t>
  </si>
  <si>
    <t>Übliche Gesamtnutzungsdauer von 100 Jahren</t>
  </si>
  <si>
    <t>Gebäudealter</t>
  </si>
  <si>
    <t>Modernisierungsgrad</t>
  </si>
  <si>
    <t>0 bis 1 Punkt</t>
  </si>
  <si>
    <t>2 bis 5 Punkte</t>
  </si>
  <si>
    <t>6 bis 10 Punkte</t>
  </si>
  <si>
    <t>11 bis 15 Punkte</t>
  </si>
  <si>
    <t>16 bis 20 Punkte</t>
  </si>
  <si>
    <t>≥ 100</t>
  </si>
  <si>
    <t>Stand: August 2007</t>
  </si>
  <si>
    <r>
      <t>Preis-
indizes</t>
    </r>
    <r>
      <rPr>
        <vertAlign val="superscript"/>
        <sz val="8"/>
        <rFont val="Arial"/>
        <family val="2"/>
      </rPr>
      <t>*2</t>
    </r>
  </si>
  <si>
    <r>
      <t xml:space="preserve">modifizierte Restnutzungsdauer </t>
    </r>
    <r>
      <rPr>
        <vertAlign val="superscript"/>
        <sz val="9"/>
        <rFont val="Arial"/>
        <family val="0"/>
      </rPr>
      <t>*1</t>
    </r>
  </si>
  <si>
    <t>Übliche Gesamtnutzungsdauer von 90 Jahren</t>
  </si>
  <si>
    <t>≥ 90</t>
  </si>
  <si>
    <t>Übliche Gesamtnutzungsdauer von 80 Jahren</t>
  </si>
  <si>
    <t>≥ 80</t>
  </si>
  <si>
    <t>Übliche Gesamtnutzungsdauer von 70 Jahren</t>
  </si>
  <si>
    <t>≥ 70</t>
  </si>
  <si>
    <t>Übliche Gesamtnutzungsdauer von 60 Jahren</t>
  </si>
  <si>
    <t>≥ 60</t>
  </si>
  <si>
    <t>Übliche Gesamtnutzungsdauer von 50 Jahren</t>
  </si>
  <si>
    <t>≥ 50</t>
  </si>
  <si>
    <t>Übliche Gesamtnutzungsdauer von 40 Jahren</t>
  </si>
  <si>
    <t>≥ 40</t>
  </si>
  <si>
    <t>Übliche Gesamtnutzungsdauer von 30 Jahren</t>
  </si>
  <si>
    <t>≥ 30</t>
  </si>
  <si>
    <t>Ermittlung der wirtschaftlichen Restnutzungsdauer bei Gebäuden</t>
  </si>
  <si>
    <t>Die wirtschaftliche Restnutzungsdauer ist u. a. unter Berücksichtigung</t>
  </si>
  <si>
    <t>der künftigen Nutzungsmöglichkeiten,</t>
  </si>
  <si>
    <t>des Alters und</t>
  </si>
  <si>
    <t>des Grades der im Gebäude durchgeführten Modernisierungen (einschließlich durchgreifender Instandsetzungen)</t>
  </si>
  <si>
    <t>●</t>
  </si>
  <si>
    <t>sachgerecht zu schätzen.</t>
  </si>
  <si>
    <t>Zur Ermittlung des Modernisierungsgrades kann das nachfolgende Punkteraster als Anhaltspunkt dienen. Aus der Summe der Punkte für die jeweils zum Bewertungsstichtag oder kurz zuvor durchgeführten Maßnahmen ergibt sich der Modernisierungsgrad.</t>
  </si>
  <si>
    <t>Liegen diese Maßnahmen weiter (z. B. 10 Jahre) zurück, ist zu prüfen, ob nicht eine geringere als die maximale Punktzahl anzusetzen ist.</t>
  </si>
  <si>
    <t>Modernisierungselemente mit Punktraster für mögliche Fälle</t>
  </si>
  <si>
    <t>Modernisierungselemente</t>
  </si>
  <si>
    <t>Punkte</t>
  </si>
  <si>
    <t>Dacherneuerung</t>
  </si>
  <si>
    <r>
      <t>maximale Punkte</t>
    </r>
  </si>
  <si>
    <t>Verbesserung der Fenster</t>
  </si>
  <si>
    <t>Verbesserung der Leitungssysteme 
(Strom, Gas, Wasser, Abwasser, EDV)</t>
  </si>
  <si>
    <t>Einbau einer Sammelheizung bzw. neuer Etagenheizung</t>
  </si>
  <si>
    <t>Wärmedämmung der Außenwände</t>
  </si>
  <si>
    <t>Modernisierung von Bädern</t>
  </si>
  <si>
    <t>Einbau von Bädern</t>
  </si>
  <si>
    <t>Modernisierung des Innenausbaus (z. B. Decken und Fußböden)</t>
  </si>
  <si>
    <t>Wesentliche Änderung und Verbesserung der Grundrissgestaltung</t>
  </si>
  <si>
    <t>Summe</t>
  </si>
  <si>
    <t>19/20</t>
  </si>
  <si>
    <t>Maximal können in der Summe 20 Punkte vergeben werden, da die Moderniseriung und der Einbau von Bädern/WC's nur alternativ angesetzt werden kann.</t>
  </si>
  <si>
    <t>Entsprechend der ermittelten Gesamtpunktzahl kann der Modernisierungsgrad wie folgt ermittelt werden:</t>
  </si>
  <si>
    <t>nicht modernisiert</t>
  </si>
  <si>
    <t>Die Restnutzungsdauer kann dann abhängig von der Gesamtnutzungsdauer aus der Anlage … ermittelt werden:</t>
  </si>
  <si>
    <t>kleine Modernisierungen im Rahmen der Instandhaltung</t>
  </si>
  <si>
    <t>mittlerer Modernisierungsgrad</t>
  </si>
  <si>
    <t>überwiegend modernisiert</t>
  </si>
  <si>
    <t>umfassend modernisiert</t>
  </si>
  <si>
    <t>Die Restnuetzungsdauer kann dann abhängig von der Gesamtnutzungsdauer aus der Anlage … ermittelt werden:</t>
  </si>
  <si>
    <t>Gebäudealter:</t>
  </si>
  <si>
    <t>Restnutzungsdauer:</t>
  </si>
  <si>
    <t>Die Rundung muss im Einzelfall durch den Anwender erfolgen.</t>
  </si>
  <si>
    <t>Stahlrahmen als Tragwerk, Eindeckung mit Faserzementwellplatten, Wärmedämmung aus Hartschaumplatten</t>
  </si>
  <si>
    <t>Kotkästen aus Metall und Kunststoffrosten1), Legenester mit Austrieb, Eiersammelanlage</t>
  </si>
  <si>
    <t>Nippeltränken mit Cups, Trogkettenfütterung</t>
  </si>
  <si>
    <r>
      <t>Kotbandentmistung, Längs- und Querförderer</t>
    </r>
    <r>
      <rPr>
        <vertAlign val="superscript"/>
        <sz val="7"/>
        <color indexed="8"/>
        <rFont val="Arial"/>
        <family val="2"/>
      </rPr>
      <t>2)3)4)</t>
    </r>
  </si>
  <si>
    <t>Zwangslüftung, Unterdruckverfahren, Zugluftelemente, Abluft mit Ventilatoren, punktförmige Schächte</t>
  </si>
  <si>
    <t>Gas-Lufterhitzer mit Temperaturfühler und Klimacomputer</t>
  </si>
  <si>
    <t>Zwangslüftung, Gleichdruck-verfahren, Zugluftelemente, Abluftschächte mit Ventilatoren sowie zentraler Abluftschacht</t>
  </si>
  <si>
    <r>
      <t xml:space="preserve">belüftete Kotbandentmistung, Längs- und Querförderer </t>
    </r>
    <r>
      <rPr>
        <vertAlign val="superscript"/>
        <sz val="7"/>
        <color indexed="8"/>
        <rFont val="Arial"/>
        <family val="2"/>
      </rPr>
      <t>3)4)</t>
    </r>
  </si>
  <si>
    <r>
      <t>Kotkästen aus Metall und Kunststoffrosten</t>
    </r>
    <r>
      <rPr>
        <vertAlign val="superscript"/>
        <sz val="7"/>
        <color indexed="8"/>
        <rFont val="Arial"/>
        <family val="2"/>
      </rPr>
      <t>2)</t>
    </r>
    <r>
      <rPr>
        <sz val="7"/>
        <color indexed="8"/>
        <rFont val="Arial"/>
        <family val="2"/>
      </rPr>
      <t>,  Abrollnester mit Austrieb, Eiersammelanlage, Eierverpackungsanlage</t>
    </r>
  </si>
  <si>
    <t>Holz-Dachbinder, Eindeckung aus Betondachsteinen oder Tonpfannen, Wärmedämmung aus Schaumglas und Beschichtung</t>
  </si>
  <si>
    <t>Mauerwerk mit Innen- und Außenputz bzw. Außen-Verblendung oder Beton-Fertigteile mit Kerndämmung, Kunststofffenster</t>
  </si>
  <si>
    <t>5.2</t>
  </si>
  <si>
    <t>LANDWIRTSCHAFTLICHE MEHRZWECKHALLEN</t>
  </si>
  <si>
    <t>Beton. Verbundpflastersteine</t>
  </si>
  <si>
    <t>TYP 33.4.1</t>
  </si>
  <si>
    <t>Bodenplatte und Bodenbeläge</t>
  </si>
  <si>
    <t>Brettschalung oder Blechbekleidung auf Holztragwerk</t>
  </si>
  <si>
    <t>Holztragwerk mit Eindeckung aus Profilblech oder Bitumenwellplatten</t>
  </si>
  <si>
    <t>Leuchten</t>
  </si>
  <si>
    <t xml:space="preserve">Durch das Sächsische Staatsministerium des Innern ist derzeit keine verpflichtende Anwendung von Regionalisierungsfaktoren vorgesehen. </t>
  </si>
  <si>
    <t>Gemeinde Musterland</t>
  </si>
  <si>
    <t>Hauptstraße 10 Flurstück 205</t>
  </si>
  <si>
    <t>Hauptstraße 10</t>
  </si>
  <si>
    <t>Verwaltungsgebäude</t>
  </si>
  <si>
    <t>&gt; 80</t>
  </si>
  <si>
    <t>lt. Abschreibungstabelle Anlage KomHVO-Doppik</t>
  </si>
  <si>
    <t>tatsächliches Alter</t>
  </si>
  <si>
    <t>ermittelt nach Anlage</t>
  </si>
  <si>
    <t>Der ermittelte Wert ist auf den fiktiven Anschaffungs- oder Herstellungszeitpunkt zurückzurechnen [Jahr der Erstbewertung- (Gesamtnutzungsdauer- Restnutzungsdauer)</t>
  </si>
  <si>
    <t>Fiktives Baujahr</t>
  </si>
  <si>
    <t>Leuchten, Steckdosen</t>
  </si>
  <si>
    <t>Faserzementwellplatten auf Holzpfetten und Stahlrahmen, Lichtplatten</t>
  </si>
  <si>
    <t>Leichtbauweise</t>
  </si>
  <si>
    <t>"Stahlrahmen mit Ausmauerung oder 
Stahl-Sandwiche-Elementen"</t>
  </si>
  <si>
    <t>Betonboden mit verdichteter Oberfläche oder Gussasphalt</t>
  </si>
  <si>
    <t>Mauerwerk mit Stahlbetonstützen oder Beton-Fertigteilen</t>
  </si>
  <si>
    <t>Holz-Dachbinder auf Stahl- oder Stahlbetonstützen, Betondachsteine oder Tondachpfannen</t>
  </si>
  <si>
    <t>SCHEUNEN OHNE STALLTEIL</t>
  </si>
  <si>
    <t>TYP 33.4.2</t>
  </si>
  <si>
    <t>Lehmboden</t>
  </si>
  <si>
    <t>Verbretterung auf Holzfachwerk</t>
  </si>
  <si>
    <t>Holzstützen</t>
  </si>
  <si>
    <t>Holztragwerk mit Pappdach auf Schalung oder Blecheindeckung</t>
  </si>
  <si>
    <t>Holztragwerk mit Eindeckung aus Faserzementwellplatten</t>
  </si>
  <si>
    <t>Holzbalkendecke</t>
  </si>
  <si>
    <t>Holzfachwerk mit Ausmauerung</t>
  </si>
  <si>
    <t>Verbundpflastersteine</t>
  </si>
  <si>
    <t>Ziegel- oder Natursteinmauerwerk</t>
  </si>
  <si>
    <t>Ziegelmauerwerk</t>
  </si>
  <si>
    <t>Massivdecke</t>
  </si>
  <si>
    <t>Holztragwerk mit Eindeckung aus Betondachsteinen oder Tonpfannen</t>
  </si>
  <si>
    <t>Leuchten und Geräte-Anschlussdosen</t>
  </si>
  <si>
    <t>Mehrfamilien - Wohnhäuser - bis 3 Obergeschosse (TYP 3.11, 3.12, 3.21, 3.22, 3.32)</t>
  </si>
  <si>
    <t>Mehrfamilien - Wohnhäuser - Flachdach bis 3 Obergeschosse (TYP 3.13, 3.23, 3.33)</t>
  </si>
  <si>
    <t>Mehrfamilien - Wohnhäuser - 4 bis 5 Obergeschosse (TYP 3.42)</t>
  </si>
  <si>
    <t>Gemischt genutzte Wohn- und Geschäftshäuser (TYP 4)</t>
  </si>
  <si>
    <t>Verwaltungsgebäude (TYP 5.1 - 5.3)</t>
  </si>
  <si>
    <t>Bank- und Gerichtsgebäude (TYP 6 - 7)</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</si>
</sst>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7]dddd\,\ d\.\ mmmm\ yyyy"/>
    <numFmt numFmtId="166" formatCode="0.0%"/>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quot;Ja&quot;;&quot;Ja&quot;;&quot;Nein&quot;"/>
    <numFmt numFmtId="176" formatCode="&quot;Wahr&quot;;&quot;Wahr&quot;;&quot;Falsch&quot;"/>
    <numFmt numFmtId="177" formatCode="&quot;Ein&quot;;&quot;Ein&quot;;&quot;Aus&quot;"/>
    <numFmt numFmtId="178" formatCode="_-* #,##0.00\ [$€-1]_-;\-* #,##0.00\ [$€-1]_-;_-* &quot;-&quot;??\ [$€-1]_-"/>
    <numFmt numFmtId="179" formatCode="0.0"/>
    <numFmt numFmtId="180" formatCode="#,##0\ _€"/>
    <numFmt numFmtId="181" formatCode="#,##0.00\ &quot;€&quot;"/>
    <numFmt numFmtId="182" formatCode="#,##0.00\ \R"/>
    <numFmt numFmtId="183" formatCode="#,##0.000\ \M"/>
    <numFmt numFmtId="184" formatCode="#,##0.000\ \€"/>
    <numFmt numFmtId="185" formatCode="#"/>
    <numFmt numFmtId="186" formatCode="#,##0.000"/>
    <numFmt numFmtId="187" formatCode="#,##0.000\ [$M]"/>
    <numFmt numFmtId="188" formatCode="#,##0.000\ [$RM]"/>
    <numFmt numFmtId="189" formatCode="#,##0.000\ [$DM]"/>
    <numFmt numFmtId="190" formatCode="#,##0.000\ [$EUR]"/>
    <numFmt numFmtId="191" formatCode="[$€-2]\ #,##0.00_);[Red]\([$€-2]\ #,##0.00\)"/>
  </numFmts>
  <fonts count="82">
    <font>
      <sz val="10"/>
      <name val="Arial"/>
      <family val="0"/>
    </font>
    <font>
      <b/>
      <sz val="10"/>
      <name val="Arial"/>
      <family val="2"/>
    </font>
    <font>
      <b/>
      <u val="single"/>
      <sz val="16"/>
      <name val="Arial"/>
      <family val="2"/>
    </font>
    <font>
      <b/>
      <u val="single"/>
      <sz val="13"/>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8"/>
      <name val="Arial"/>
      <family val="0"/>
    </font>
    <font>
      <vertAlign val="superscript"/>
      <sz val="8"/>
      <name val="Arial"/>
      <family val="2"/>
    </font>
    <font>
      <sz val="9"/>
      <name val="Arial"/>
      <family val="2"/>
    </font>
    <font>
      <u val="single"/>
      <sz val="10"/>
      <name val="Arial"/>
      <family val="2"/>
    </font>
    <font>
      <sz val="10"/>
      <name val="Symbol"/>
      <family val="0"/>
    </font>
    <font>
      <sz val="12"/>
      <name val="Arial"/>
      <family val="2"/>
    </font>
    <font>
      <b/>
      <sz val="12"/>
      <name val="Arial"/>
      <family val="2"/>
    </font>
    <font>
      <b/>
      <sz val="10"/>
      <color indexed="8"/>
      <name val="Arial"/>
      <family val="2"/>
    </font>
    <font>
      <sz val="10"/>
      <color indexed="8"/>
      <name val="Arial"/>
      <family val="2"/>
    </font>
    <font>
      <sz val="9"/>
      <color indexed="8"/>
      <name val="Arial"/>
      <family val="2"/>
    </font>
    <font>
      <sz val="16"/>
      <color indexed="8"/>
      <name val="Arial"/>
      <family val="2"/>
    </font>
    <font>
      <sz val="22"/>
      <color indexed="8"/>
      <name val="Arial"/>
      <family val="2"/>
    </font>
    <font>
      <sz val="10"/>
      <color indexed="9"/>
      <name val="Arial"/>
      <family val="2"/>
    </font>
    <font>
      <b/>
      <sz val="9"/>
      <color indexed="8"/>
      <name val="Arial"/>
      <family val="2"/>
    </font>
    <font>
      <b/>
      <sz val="11"/>
      <color indexed="8"/>
      <name val="Arial"/>
      <family val="2"/>
    </font>
    <font>
      <b/>
      <sz val="11"/>
      <name val="Arial"/>
      <family val="2"/>
    </font>
    <font>
      <sz val="7"/>
      <color indexed="8"/>
      <name val="Arial"/>
      <family val="2"/>
    </font>
    <font>
      <b/>
      <sz val="9"/>
      <name val="Arial"/>
      <family val="2"/>
    </font>
    <font>
      <sz val="11"/>
      <name val="Arial"/>
      <family val="2"/>
    </font>
    <font>
      <sz val="11"/>
      <color indexed="9"/>
      <name val="Arial"/>
      <family val="2"/>
    </font>
    <font>
      <sz val="9"/>
      <color indexed="9"/>
      <name val="Arial"/>
      <family val="0"/>
    </font>
    <font>
      <sz val="16"/>
      <name val="Arial"/>
      <family val="2"/>
    </font>
    <font>
      <sz val="20"/>
      <color indexed="8"/>
      <name val="Arial"/>
      <family val="2"/>
    </font>
    <font>
      <sz val="6"/>
      <color indexed="8"/>
      <name val="Arial"/>
      <family val="2"/>
    </font>
    <font>
      <sz val="6"/>
      <name val="Arial"/>
      <family val="0"/>
    </font>
    <font>
      <sz val="11"/>
      <color indexed="8"/>
      <name val="Arial"/>
      <family val="2"/>
    </font>
    <font>
      <vertAlign val="superscript"/>
      <sz val="9"/>
      <color indexed="8"/>
      <name val="Arial"/>
      <family val="2"/>
    </font>
    <font>
      <vertAlign val="superscript"/>
      <sz val="7"/>
      <color indexed="8"/>
      <name val="Arial"/>
      <family val="2"/>
    </font>
    <font>
      <vertAlign val="superscript"/>
      <sz val="6"/>
      <color indexed="8"/>
      <name val="Arial"/>
      <family val="2"/>
    </font>
    <font>
      <sz val="5"/>
      <color indexed="8"/>
      <name val="Arial"/>
      <family val="2"/>
    </font>
    <font>
      <vertAlign val="superscript"/>
      <sz val="5"/>
      <color indexed="8"/>
      <name val="Arial"/>
      <family val="2"/>
    </font>
    <font>
      <vertAlign val="superscript"/>
      <sz val="9"/>
      <name val="Arial"/>
      <family val="0"/>
    </font>
    <font>
      <sz val="10"/>
      <name val="Times New Roman"/>
      <family val="1"/>
    </font>
    <font>
      <b/>
      <u val="single"/>
      <sz val="10"/>
      <name val="Arial"/>
      <family val="2"/>
    </font>
    <font>
      <sz val="8"/>
      <name val="Tahoma"/>
      <family val="0"/>
    </font>
    <font>
      <b/>
      <sz val="8"/>
      <name val="Tahoma"/>
      <family val="0"/>
    </font>
    <font>
      <i/>
      <sz val="10"/>
      <name val="Arial"/>
      <family val="2"/>
    </font>
    <font>
      <b/>
      <u val="single"/>
      <sz val="9"/>
      <name val="Arial"/>
      <family val="2"/>
    </font>
    <font>
      <b/>
      <u val="single"/>
      <sz val="8"/>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s>
  <borders count="10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style="thin"/>
      <bottom style="thin"/>
    </border>
    <border>
      <left style="thick"/>
      <right style="thin"/>
      <top style="thin"/>
      <bottom>
        <color indexed="63"/>
      </bottom>
    </border>
    <border>
      <left style="medium"/>
      <right style="thick"/>
      <top style="thin"/>
      <bottom>
        <color indexed="63"/>
      </bottom>
    </border>
    <border>
      <left style="thick"/>
      <right style="thick"/>
      <top style="mediumDashed"/>
      <bottom style="thick"/>
    </border>
    <border>
      <left>
        <color indexed="63"/>
      </left>
      <right style="thick"/>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medium"/>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ck"/>
      <top style="thin"/>
      <bottom style="medium"/>
    </border>
    <border>
      <left>
        <color indexed="63"/>
      </left>
      <right style="thin"/>
      <top style="thin"/>
      <bottom style="medium"/>
    </border>
    <border>
      <left style="medium"/>
      <right style="medium"/>
      <top style="mediumDashed"/>
      <bottom style="medium"/>
    </border>
    <border>
      <left>
        <color indexed="63"/>
      </left>
      <right style="medium"/>
      <top>
        <color indexed="63"/>
      </top>
      <bottom style="thin"/>
    </border>
    <border>
      <left>
        <color indexed="63"/>
      </left>
      <right style="medium"/>
      <top>
        <color indexed="63"/>
      </top>
      <bottom style="medium"/>
    </border>
    <border>
      <left>
        <color indexed="63"/>
      </left>
      <right style="thin"/>
      <top style="medium"/>
      <bottom>
        <color indexed="63"/>
      </bottom>
    </border>
    <border>
      <left style="medium"/>
      <right style="thick"/>
      <top>
        <color indexed="63"/>
      </top>
      <bottom>
        <color indexed="63"/>
      </bottom>
    </border>
    <border>
      <left style="medium"/>
      <right>
        <color indexed="63"/>
      </right>
      <top>
        <color indexed="63"/>
      </top>
      <bottom style="thin"/>
    </border>
    <border>
      <left>
        <color indexed="63"/>
      </left>
      <right style="thick"/>
      <top style="medium"/>
      <bottom style="thin"/>
    </border>
    <border>
      <left style="thin"/>
      <right style="thin"/>
      <top style="medium"/>
      <bottom style="thin"/>
    </border>
    <border>
      <left>
        <color indexed="63"/>
      </left>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Dashed"/>
    </border>
    <border>
      <left style="medium"/>
      <right style="medium"/>
      <top>
        <color indexed="63"/>
      </top>
      <bottom>
        <color indexed="63"/>
      </bottom>
    </border>
    <border>
      <left style="medium"/>
      <right style="medium"/>
      <top style="thin"/>
      <bottom>
        <color indexed="63"/>
      </bottom>
    </border>
    <border>
      <left style="thin"/>
      <right style="medium"/>
      <top style="thin"/>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color indexed="63"/>
      </right>
      <top style="medium"/>
      <bottom style="thin"/>
    </border>
    <border>
      <left style="medium"/>
      <right style="thin"/>
      <top>
        <color indexed="63"/>
      </top>
      <bottom style="thin"/>
    </border>
    <border>
      <left style="medium"/>
      <right style="thick"/>
      <top style="medium"/>
      <bottom style="thin"/>
    </border>
    <border>
      <left style="medium"/>
      <right style="thick"/>
      <top style="thin"/>
      <bottom style="thin"/>
    </border>
    <border>
      <left style="medium"/>
      <right style="thick"/>
      <top style="thin"/>
      <bottom style="mediumDashed"/>
    </border>
    <border>
      <left style="thick"/>
      <right style="thick"/>
      <top>
        <color indexed="63"/>
      </top>
      <bottom style="thick"/>
    </border>
    <border>
      <left style="medium"/>
      <right style="medium"/>
      <top>
        <color indexed="63"/>
      </top>
      <bottom style="thin"/>
    </border>
    <border>
      <left>
        <color indexed="63"/>
      </left>
      <right>
        <color indexed="63"/>
      </right>
      <top style="medium"/>
      <bottom>
        <color indexed="63"/>
      </bottom>
    </border>
    <border>
      <left style="thin"/>
      <right style="medium"/>
      <top>
        <color indexed="63"/>
      </top>
      <bottom style="thin"/>
    </border>
    <border>
      <left style="medium"/>
      <right style="medium"/>
      <top>
        <color indexed="63"/>
      </top>
      <bottom style="medium"/>
    </border>
    <border>
      <left style="thin"/>
      <right>
        <color indexed="63"/>
      </right>
      <top style="thin"/>
      <bottom style="thin"/>
    </border>
    <border>
      <left style="medium"/>
      <right style="medium"/>
      <top style="medium"/>
      <bottom>
        <color indexed="63"/>
      </bottom>
    </border>
    <border>
      <left>
        <color indexed="63"/>
      </left>
      <right>
        <color indexed="63"/>
      </right>
      <top style="hair"/>
      <bottom style="hair"/>
    </border>
    <border>
      <left>
        <color indexed="63"/>
      </left>
      <right>
        <color indexed="63"/>
      </right>
      <top>
        <color indexed="63"/>
      </top>
      <bottom style="hair"/>
    </border>
    <border>
      <left style="thick"/>
      <right style="thick"/>
      <top style="thick"/>
      <bottom style="thick"/>
    </border>
    <border diagonalUp="1">
      <left style="thin"/>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medium"/>
      <top style="medium"/>
      <bottom style="medium"/>
    </border>
    <border>
      <left style="thin"/>
      <right>
        <color indexed="63"/>
      </right>
      <top style="medium"/>
      <bottom>
        <color indexed="63"/>
      </bottom>
    </border>
    <border>
      <left>
        <color indexed="63"/>
      </left>
      <right style="thick"/>
      <top style="medium"/>
      <bottom>
        <color indexed="63"/>
      </bottom>
    </border>
    <border>
      <left style="thick"/>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ck"/>
      <right>
        <color indexed="63"/>
      </right>
      <top style="medium"/>
      <bottom style="thin"/>
    </border>
    <border>
      <left style="thin"/>
      <right>
        <color indexed="63"/>
      </right>
      <top style="thin"/>
      <bottom style="medium"/>
    </border>
    <border>
      <left style="thick"/>
      <right>
        <color indexed="63"/>
      </right>
      <top>
        <color indexed="63"/>
      </top>
      <bottom>
        <color indexed="63"/>
      </bottom>
    </border>
    <border>
      <left style="medium"/>
      <right>
        <color indexed="63"/>
      </right>
      <top style="thin"/>
      <bottom>
        <color indexed="63"/>
      </bottom>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n"/>
    </border>
    <border>
      <left style="thin"/>
      <right style="thick"/>
      <top style="thin"/>
      <bottom style="thick"/>
    </border>
    <border>
      <left style="thick"/>
      <right style="thin"/>
      <top>
        <color indexed="63"/>
      </top>
      <bottom style="thin"/>
    </border>
    <border>
      <left>
        <color indexed="63"/>
      </left>
      <right style="thick"/>
      <top>
        <color indexed="63"/>
      </top>
      <bottom style="thin"/>
    </border>
    <border>
      <left style="thin"/>
      <right>
        <color indexed="63"/>
      </right>
      <top style="hair"/>
      <bottom style="hair"/>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178" fontId="0" fillId="0" borderId="0" applyFont="0" applyFill="0" applyBorder="0" applyAlignment="0" applyProtection="0"/>
    <xf numFmtId="0" fontId="7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760">
    <xf numFmtId="0" fontId="0" fillId="0" borderId="0" xfId="0" applyAlignment="1">
      <alignment/>
    </xf>
    <xf numFmtId="0" fontId="0" fillId="0" borderId="0" xfId="0" applyAlignment="1">
      <alignment/>
    </xf>
    <xf numFmtId="0" fontId="0" fillId="0" borderId="0" xfId="0" applyAlignment="1">
      <alignment vertical="center"/>
    </xf>
    <xf numFmtId="0" fontId="0" fillId="0" borderId="0" xfId="0" applyFill="1" applyBorder="1" applyAlignment="1">
      <alignment vertical="center"/>
    </xf>
    <xf numFmtId="0" fontId="0" fillId="33" borderId="10" xfId="0" applyFill="1" applyBorder="1" applyAlignment="1">
      <alignment vertical="center"/>
    </xf>
    <xf numFmtId="0" fontId="0" fillId="33" borderId="1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8" fillId="0" borderId="16" xfId="0" applyFont="1" applyBorder="1" applyAlignment="1">
      <alignment horizontal="righ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8" fillId="0" borderId="18" xfId="0" applyFont="1" applyBorder="1" applyAlignment="1">
      <alignment horizontal="right" vertical="center"/>
    </xf>
    <xf numFmtId="0" fontId="0" fillId="0" borderId="0" xfId="0" applyBorder="1" applyAlignment="1">
      <alignment/>
    </xf>
    <xf numFmtId="0" fontId="8" fillId="0" borderId="0" xfId="0" applyFont="1" applyBorder="1" applyAlignment="1">
      <alignment vertical="center"/>
    </xf>
    <xf numFmtId="0" fontId="9" fillId="0" borderId="0" xfId="0" applyFont="1" applyAlignment="1">
      <alignment horizontal="right" vertical="top"/>
    </xf>
    <xf numFmtId="0" fontId="0" fillId="0" borderId="0" xfId="0" applyAlignment="1">
      <alignment horizontal="center" vertical="center"/>
    </xf>
    <xf numFmtId="3" fontId="0" fillId="33" borderId="10" xfId="0" applyNumberFormat="1" applyFill="1" applyBorder="1" applyAlignment="1" applyProtection="1">
      <alignment vertical="center"/>
      <protection locked="0"/>
    </xf>
    <xf numFmtId="3" fontId="0" fillId="33" borderId="11" xfId="0" applyNumberFormat="1" applyFill="1"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xf>
    <xf numFmtId="3" fontId="0" fillId="33" borderId="22" xfId="0" applyNumberFormat="1" applyFill="1" applyBorder="1" applyAlignment="1">
      <alignment vertical="center"/>
    </xf>
    <xf numFmtId="0" fontId="0" fillId="0" borderId="20" xfId="0" applyBorder="1" applyAlignment="1">
      <alignment horizontal="center" vertical="center"/>
    </xf>
    <xf numFmtId="0" fontId="0" fillId="0" borderId="23" xfId="0" applyBorder="1" applyAlignment="1">
      <alignment vertical="center"/>
    </xf>
    <xf numFmtId="3" fontId="0" fillId="33" borderId="10" xfId="0" applyNumberFormat="1" applyFill="1" applyBorder="1" applyAlignment="1">
      <alignment vertical="center"/>
    </xf>
    <xf numFmtId="0" fontId="0" fillId="33" borderId="10" xfId="0" applyFill="1" applyBorder="1" applyAlignment="1">
      <alignment horizontal="center" vertical="center"/>
    </xf>
    <xf numFmtId="0" fontId="0" fillId="33" borderId="13" xfId="0" applyFill="1" applyBorder="1" applyAlignment="1">
      <alignment vertical="center"/>
    </xf>
    <xf numFmtId="3" fontId="0" fillId="0" borderId="0" xfId="0" applyNumberFormat="1" applyBorder="1" applyAlignment="1">
      <alignment vertical="center"/>
    </xf>
    <xf numFmtId="3" fontId="0" fillId="33" borderId="22" xfId="0" applyNumberFormat="1" applyFill="1" applyBorder="1" applyAlignment="1" applyProtection="1">
      <alignment vertical="center"/>
      <protection locked="0"/>
    </xf>
    <xf numFmtId="0" fontId="12" fillId="0" borderId="0" xfId="0" applyFont="1" applyBorder="1" applyAlignment="1">
      <alignment horizontal="center" vertical="center"/>
    </xf>
    <xf numFmtId="166" fontId="0" fillId="33" borderId="22" xfId="0" applyNumberFormat="1" applyFill="1" applyBorder="1" applyAlignment="1">
      <alignment vertical="center"/>
    </xf>
    <xf numFmtId="0" fontId="0" fillId="0" borderId="0" xfId="0" applyFont="1" applyAlignment="1">
      <alignment/>
    </xf>
    <xf numFmtId="0" fontId="4" fillId="0" borderId="0" xfId="0" applyFont="1" applyBorder="1" applyAlignment="1">
      <alignment/>
    </xf>
    <xf numFmtId="0" fontId="14" fillId="0" borderId="0" xfId="0" applyFont="1" applyAlignment="1">
      <alignment horizontal="right"/>
    </xf>
    <xf numFmtId="0" fontId="18" fillId="34" borderId="19" xfId="0" applyFont="1" applyFill="1" applyBorder="1" applyAlignment="1">
      <alignment horizontal="center" vertical="center" wrapText="1"/>
    </xf>
    <xf numFmtId="0" fontId="19" fillId="35" borderId="24" xfId="0" applyFont="1" applyFill="1" applyBorder="1" applyAlignment="1" applyProtection="1">
      <alignment horizontal="center" vertical="center" wrapText="1"/>
      <protection locked="0"/>
    </xf>
    <xf numFmtId="0" fontId="18" fillId="34" borderId="21"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20" fillId="0" borderId="0" xfId="0" applyFont="1" applyBorder="1" applyAlignment="1" applyProtection="1">
      <alignment/>
      <protection hidden="1"/>
    </xf>
    <xf numFmtId="0" fontId="0" fillId="0" borderId="0" xfId="0" applyBorder="1" applyAlignment="1">
      <alignment/>
    </xf>
    <xf numFmtId="0" fontId="0" fillId="0" borderId="0" xfId="0" applyAlignment="1">
      <alignment wrapText="1"/>
    </xf>
    <xf numFmtId="0" fontId="0" fillId="0" borderId="0" xfId="0" applyAlignment="1">
      <alignment horizontal="right"/>
    </xf>
    <xf numFmtId="0" fontId="18" fillId="34" borderId="11" xfId="0" applyFont="1" applyFill="1" applyBorder="1" applyAlignment="1">
      <alignment horizontal="center" vertical="center" wrapText="1"/>
    </xf>
    <xf numFmtId="0" fontId="19" fillId="35" borderId="25"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hidden="1"/>
    </xf>
    <xf numFmtId="0" fontId="24" fillId="34" borderId="26" xfId="0" applyFont="1" applyFill="1" applyBorder="1" applyAlignment="1">
      <alignment horizontal="center" vertical="center" wrapText="1"/>
    </xf>
    <xf numFmtId="0" fontId="24" fillId="34" borderId="27" xfId="0" applyFont="1" applyFill="1" applyBorder="1" applyAlignment="1">
      <alignment horizontal="center" vertical="center" wrapText="1"/>
    </xf>
    <xf numFmtId="0" fontId="24" fillId="34" borderId="28" xfId="0" applyFont="1" applyFill="1" applyBorder="1" applyAlignment="1">
      <alignment horizontal="center" vertical="center" wrapText="1"/>
    </xf>
    <xf numFmtId="0" fontId="23" fillId="0" borderId="0" xfId="0" applyFont="1" applyAlignment="1">
      <alignment/>
    </xf>
    <xf numFmtId="0" fontId="23" fillId="0" borderId="0" xfId="0" applyFont="1" applyAlignment="1">
      <alignment horizontal="right"/>
    </xf>
    <xf numFmtId="0" fontId="26" fillId="0" borderId="0" xfId="0" applyFont="1" applyBorder="1" applyAlignment="1">
      <alignment/>
    </xf>
    <xf numFmtId="0" fontId="0" fillId="0" borderId="23" xfId="0" applyBorder="1" applyAlignment="1">
      <alignment/>
    </xf>
    <xf numFmtId="0" fontId="24" fillId="34" borderId="14" xfId="0" applyFont="1" applyFill="1" applyBorder="1" applyAlignment="1">
      <alignment horizontal="center" vertical="center" wrapText="1"/>
    </xf>
    <xf numFmtId="0" fontId="0" fillId="0" borderId="10" xfId="0" applyBorder="1" applyAlignment="1">
      <alignment/>
    </xf>
    <xf numFmtId="0" fontId="20" fillId="0" borderId="0" xfId="0" applyFont="1" applyAlignment="1">
      <alignment/>
    </xf>
    <xf numFmtId="0" fontId="26" fillId="0" borderId="0" xfId="0" applyFont="1" applyAlignment="1">
      <alignment horizontal="center" vertical="top" wrapText="1"/>
    </xf>
    <xf numFmtId="2" fontId="0" fillId="0" borderId="29" xfId="0" applyNumberFormat="1" applyBorder="1" applyAlignment="1">
      <alignment horizontal="center" vertical="center"/>
    </xf>
    <xf numFmtId="2" fontId="0" fillId="0" borderId="30" xfId="0" applyNumberFormat="1" applyBorder="1" applyAlignment="1">
      <alignment horizontal="center" vertical="center"/>
    </xf>
    <xf numFmtId="9" fontId="17" fillId="34" borderId="31" xfId="52" applyFont="1" applyFill="1" applyBorder="1" applyAlignment="1">
      <alignment horizontal="right"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26" fillId="0" borderId="0" xfId="0" applyFont="1" applyAlignment="1">
      <alignment/>
    </xf>
    <xf numFmtId="0" fontId="23" fillId="0" borderId="0" xfId="0" applyFont="1" applyAlignment="1">
      <alignment/>
    </xf>
    <xf numFmtId="0" fontId="26" fillId="0" borderId="0" xfId="0" applyFont="1" applyAlignment="1">
      <alignment/>
    </xf>
    <xf numFmtId="0" fontId="10"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10" fillId="0" borderId="0" xfId="0" applyFont="1" applyFill="1" applyAlignment="1">
      <alignment/>
    </xf>
    <xf numFmtId="0" fontId="10" fillId="0" borderId="0" xfId="0" applyFont="1" applyFill="1" applyBorder="1" applyAlignment="1" applyProtection="1">
      <alignment/>
      <protection locked="0"/>
    </xf>
    <xf numFmtId="0" fontId="10" fillId="0" borderId="0" xfId="0" applyFont="1" applyFill="1" applyBorder="1" applyAlignment="1">
      <alignment/>
    </xf>
    <xf numFmtId="0" fontId="10" fillId="0" borderId="0" xfId="0" applyFont="1" applyFill="1" applyBorder="1" applyAlignment="1">
      <alignment horizontal="center" vertical="center"/>
    </xf>
    <xf numFmtId="0" fontId="10" fillId="0" borderId="0" xfId="0" applyFont="1" applyFill="1" applyAlignment="1">
      <alignment/>
    </xf>
    <xf numFmtId="0" fontId="10" fillId="0" borderId="0" xfId="0" applyFont="1"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9" fontId="17" fillId="34" borderId="31" xfId="52" applyFont="1" applyFill="1" applyBorder="1" applyAlignment="1">
      <alignment vertical="center" wrapText="1"/>
    </xf>
    <xf numFmtId="0" fontId="23" fillId="0" borderId="0" xfId="0" applyNumberFormat="1" applyFont="1" applyFill="1" applyBorder="1" applyAlignment="1" applyProtection="1">
      <alignment vertical="top"/>
      <protection/>
    </xf>
    <xf numFmtId="0" fontId="27" fillId="0" borderId="0" xfId="0" applyFont="1" applyBorder="1" applyAlignment="1" applyProtection="1">
      <alignment/>
      <protection hidden="1"/>
    </xf>
    <xf numFmtId="0" fontId="1" fillId="0" borderId="35" xfId="0" applyFont="1" applyBorder="1" applyAlignment="1">
      <alignment horizontal="center" vertical="center" wrapText="1"/>
    </xf>
    <xf numFmtId="0" fontId="23" fillId="0" borderId="0" xfId="0" applyFont="1" applyAlignment="1">
      <alignment vertical="top"/>
    </xf>
    <xf numFmtId="0" fontId="23" fillId="0" borderId="0" xfId="0" applyFont="1" applyAlignment="1">
      <alignment horizontal="right" wrapText="1"/>
    </xf>
    <xf numFmtId="0" fontId="27" fillId="0" borderId="0" xfId="0" applyFont="1" applyBorder="1" applyAlignment="1" applyProtection="1">
      <alignment vertical="center"/>
      <protection hidden="1"/>
    </xf>
    <xf numFmtId="0" fontId="24" fillId="34" borderId="16" xfId="0" applyFont="1" applyFill="1" applyBorder="1" applyAlignment="1">
      <alignment horizontal="center" vertical="center" wrapText="1"/>
    </xf>
    <xf numFmtId="0" fontId="24" fillId="34" borderId="36" xfId="0" applyFont="1" applyFill="1" applyBorder="1" applyAlignment="1">
      <alignment horizontal="center" vertical="center" wrapText="1"/>
    </xf>
    <xf numFmtId="0" fontId="24" fillId="34" borderId="37"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24" fillId="34" borderId="39"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0" fillId="0" borderId="41" xfId="0" applyBorder="1" applyAlignment="1">
      <alignment/>
    </xf>
    <xf numFmtId="2" fontId="20" fillId="0" borderId="42" xfId="0" applyNumberFormat="1" applyFont="1" applyBorder="1" applyAlignment="1">
      <alignment/>
    </xf>
    <xf numFmtId="2" fontId="20" fillId="0" borderId="43" xfId="0" applyNumberFormat="1" applyFont="1" applyBorder="1" applyAlignment="1">
      <alignment/>
    </xf>
    <xf numFmtId="0" fontId="0" fillId="0" borderId="32" xfId="0" applyBorder="1" applyAlignment="1">
      <alignment/>
    </xf>
    <xf numFmtId="2" fontId="20" fillId="0" borderId="23" xfId="0" applyNumberFormat="1" applyFont="1" applyBorder="1" applyAlignment="1">
      <alignment/>
    </xf>
    <xf numFmtId="2" fontId="20" fillId="0" borderId="44" xfId="0" applyNumberFormat="1" applyFont="1" applyBorder="1" applyAlignment="1">
      <alignment/>
    </xf>
    <xf numFmtId="0" fontId="0" fillId="0" borderId="33" xfId="0" applyBorder="1" applyAlignment="1">
      <alignment/>
    </xf>
    <xf numFmtId="2" fontId="20" fillId="0" borderId="34" xfId="0" applyNumberFormat="1" applyFont="1" applyBorder="1" applyAlignment="1">
      <alignment/>
    </xf>
    <xf numFmtId="2" fontId="20" fillId="0" borderId="45" xfId="0" applyNumberFormat="1" applyFont="1" applyBorder="1" applyAlignment="1">
      <alignment/>
    </xf>
    <xf numFmtId="0" fontId="28" fillId="0" borderId="0" xfId="0" applyFont="1" applyBorder="1" applyAlignment="1" applyProtection="1">
      <alignment/>
      <protection hidden="1"/>
    </xf>
    <xf numFmtId="4" fontId="0" fillId="0" borderId="30" xfId="0" applyNumberFormat="1" applyBorder="1" applyAlignment="1">
      <alignment horizontal="center" vertical="center"/>
    </xf>
    <xf numFmtId="9" fontId="17" fillId="34" borderId="46" xfId="52" applyFont="1" applyFill="1" applyBorder="1" applyAlignment="1">
      <alignment vertical="center" wrapText="1"/>
    </xf>
    <xf numFmtId="0" fontId="24" fillId="34" borderId="47" xfId="0" applyFont="1" applyFill="1" applyBorder="1" applyAlignment="1">
      <alignment horizontal="center" vertical="center" wrapText="1"/>
    </xf>
    <xf numFmtId="9" fontId="17" fillId="34" borderId="43" xfId="52" applyFont="1" applyFill="1" applyBorder="1" applyAlignment="1">
      <alignment vertical="center" wrapText="1"/>
    </xf>
    <xf numFmtId="9" fontId="17" fillId="34" borderId="44" xfId="52" applyFont="1" applyFill="1" applyBorder="1" applyAlignment="1">
      <alignment vertical="center" wrapText="1"/>
    </xf>
    <xf numFmtId="9" fontId="17" fillId="34" borderId="45" xfId="52" applyFont="1" applyFill="1" applyBorder="1" applyAlignment="1">
      <alignment vertical="center" wrapText="1"/>
    </xf>
    <xf numFmtId="0" fontId="15" fillId="34" borderId="35" xfId="0" applyFont="1" applyFill="1" applyBorder="1" applyAlignment="1">
      <alignment horizontal="center" vertical="center" wrapText="1"/>
    </xf>
    <xf numFmtId="4" fontId="0" fillId="0" borderId="48" xfId="0" applyNumberFormat="1" applyBorder="1" applyAlignment="1">
      <alignment horizontal="center" vertical="center"/>
    </xf>
    <xf numFmtId="0" fontId="0" fillId="0" borderId="35" xfId="0" applyBorder="1" applyAlignment="1">
      <alignment/>
    </xf>
    <xf numFmtId="9" fontId="17" fillId="34" borderId="43" xfId="52" applyFont="1" applyFill="1" applyBorder="1" applyAlignment="1">
      <alignment horizontal="right" vertical="center" wrapText="1"/>
    </xf>
    <xf numFmtId="9" fontId="17" fillId="34" borderId="49" xfId="52" applyFont="1" applyFill="1" applyBorder="1" applyAlignment="1">
      <alignment horizontal="right" vertical="top" wrapText="1"/>
    </xf>
    <xf numFmtId="9" fontId="17" fillId="34" borderId="50" xfId="52" applyFont="1" applyFill="1" applyBorder="1" applyAlignment="1">
      <alignment horizontal="right" vertical="top" wrapText="1"/>
    </xf>
    <xf numFmtId="0" fontId="24" fillId="34" borderId="51" xfId="0" applyFont="1" applyFill="1" applyBorder="1" applyAlignment="1">
      <alignment horizontal="center" vertical="center" wrapText="1"/>
    </xf>
    <xf numFmtId="4" fontId="20" fillId="0" borderId="0" xfId="0" applyNumberFormat="1" applyFont="1" applyBorder="1" applyAlignment="1" applyProtection="1">
      <alignment/>
      <protection hidden="1"/>
    </xf>
    <xf numFmtId="2" fontId="0" fillId="0" borderId="52" xfId="0" applyNumberFormat="1" applyBorder="1" applyAlignment="1">
      <alignment horizontal="center" vertical="center"/>
    </xf>
    <xf numFmtId="9" fontId="17" fillId="34" borderId="49" xfId="52" applyFont="1" applyFill="1" applyBorder="1" applyAlignment="1">
      <alignment vertical="center" wrapText="1"/>
    </xf>
    <xf numFmtId="0" fontId="0" fillId="0" borderId="53" xfId="0" applyBorder="1" applyAlignment="1">
      <alignment/>
    </xf>
    <xf numFmtId="2" fontId="20" fillId="0" borderId="10" xfId="0" applyNumberFormat="1" applyFont="1" applyBorder="1" applyAlignment="1">
      <alignment/>
    </xf>
    <xf numFmtId="2" fontId="20" fillId="0" borderId="49" xfId="0" applyNumberFormat="1" applyFont="1" applyBorder="1" applyAlignment="1">
      <alignment/>
    </xf>
    <xf numFmtId="9" fontId="17" fillId="34" borderId="54" xfId="52" applyFont="1" applyFill="1" applyBorder="1" applyAlignment="1">
      <alignment horizontal="right" vertical="center" wrapText="1"/>
    </xf>
    <xf numFmtId="0" fontId="18" fillId="34" borderId="55" xfId="0" applyFont="1" applyFill="1" applyBorder="1" applyAlignment="1">
      <alignment horizontal="center" vertical="center" wrapText="1"/>
    </xf>
    <xf numFmtId="0" fontId="0" fillId="0" borderId="42" xfId="0" applyBorder="1" applyAlignment="1">
      <alignment/>
    </xf>
    <xf numFmtId="2" fontId="0" fillId="0" borderId="42" xfId="0" applyNumberFormat="1" applyFont="1" applyBorder="1" applyAlignment="1">
      <alignment/>
    </xf>
    <xf numFmtId="2" fontId="0" fillId="0" borderId="43" xfId="0" applyNumberFormat="1" applyFont="1" applyBorder="1" applyAlignment="1">
      <alignment/>
    </xf>
    <xf numFmtId="9" fontId="17" fillId="34" borderId="46" xfId="52" applyFont="1" applyFill="1" applyBorder="1" applyAlignment="1">
      <alignment horizontal="right" vertical="center" wrapText="1"/>
    </xf>
    <xf numFmtId="0" fontId="0" fillId="0" borderId="34" xfId="0" applyBorder="1" applyAlignment="1">
      <alignment/>
    </xf>
    <xf numFmtId="0" fontId="24" fillId="34" borderId="56"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24" fillId="34" borderId="57" xfId="0" applyFont="1" applyFill="1" applyBorder="1" applyAlignment="1">
      <alignment horizontal="center" vertical="center" wrapText="1"/>
    </xf>
    <xf numFmtId="2" fontId="0" fillId="0" borderId="58" xfId="0" applyNumberFormat="1" applyBorder="1" applyAlignment="1">
      <alignment horizontal="center" vertical="center"/>
    </xf>
    <xf numFmtId="2" fontId="0" fillId="0" borderId="59" xfId="0" applyNumberFormat="1" applyBorder="1" applyAlignment="1">
      <alignment horizontal="center" vertical="center"/>
    </xf>
    <xf numFmtId="2" fontId="0" fillId="0" borderId="60" xfId="0" applyNumberFormat="1" applyBorder="1" applyAlignment="1">
      <alignment horizontal="center" vertical="center"/>
    </xf>
    <xf numFmtId="4" fontId="0" fillId="0" borderId="58" xfId="0" applyNumberFormat="1" applyBorder="1" applyAlignment="1">
      <alignment horizontal="center" vertical="center"/>
    </xf>
    <xf numFmtId="4" fontId="0" fillId="0" borderId="59" xfId="0" applyNumberFormat="1" applyBorder="1" applyAlignment="1">
      <alignment horizontal="center" vertical="center"/>
    </xf>
    <xf numFmtId="4" fontId="0" fillId="0" borderId="60" xfId="0" applyNumberFormat="1" applyBorder="1" applyAlignment="1">
      <alignment horizontal="center" vertical="center"/>
    </xf>
    <xf numFmtId="4" fontId="0" fillId="0" borderId="61" xfId="0" applyNumberFormat="1" applyBorder="1" applyAlignment="1">
      <alignment horizontal="center" vertical="center"/>
    </xf>
    <xf numFmtId="4" fontId="0" fillId="0" borderId="62" xfId="0" applyNumberFormat="1" applyBorder="1" applyAlignment="1">
      <alignment horizontal="center" vertical="center"/>
    </xf>
    <xf numFmtId="0" fontId="19" fillId="35" borderId="63" xfId="0" applyFont="1" applyFill="1" applyBorder="1" applyAlignment="1" applyProtection="1">
      <alignment horizontal="center" vertical="center" wrapText="1"/>
      <protection locked="0"/>
    </xf>
    <xf numFmtId="0" fontId="19" fillId="35" borderId="64" xfId="0" applyFont="1" applyFill="1" applyBorder="1" applyAlignment="1" applyProtection="1">
      <alignment horizontal="center" vertical="center" wrapText="1"/>
      <protection locked="0"/>
    </xf>
    <xf numFmtId="2" fontId="0" fillId="0" borderId="48" xfId="0" applyNumberFormat="1" applyBorder="1" applyAlignment="1">
      <alignment horizontal="center" vertical="center"/>
    </xf>
    <xf numFmtId="4" fontId="20" fillId="0" borderId="0" xfId="0" applyNumberFormat="1" applyFont="1" applyBorder="1" applyAlignment="1" applyProtection="1">
      <alignment vertical="center"/>
      <protection hidden="1"/>
    </xf>
    <xf numFmtId="0" fontId="0" fillId="0" borderId="41" xfId="0" applyBorder="1" applyAlignment="1">
      <alignment vertical="center"/>
    </xf>
    <xf numFmtId="2" fontId="0" fillId="0" borderId="42" xfId="0" applyNumberFormat="1" applyFont="1" applyBorder="1" applyAlignment="1">
      <alignment vertical="center"/>
    </xf>
    <xf numFmtId="2" fontId="0" fillId="0" borderId="43" xfId="0" applyNumberFormat="1" applyFont="1" applyBorder="1" applyAlignment="1">
      <alignment vertical="center"/>
    </xf>
    <xf numFmtId="2" fontId="20" fillId="0" borderId="23" xfId="0" applyNumberFormat="1" applyFont="1" applyBorder="1" applyAlignment="1">
      <alignment vertical="center"/>
    </xf>
    <xf numFmtId="2" fontId="20" fillId="0" borderId="44" xfId="0" applyNumberFormat="1" applyFont="1" applyBorder="1" applyAlignment="1">
      <alignment vertical="center"/>
    </xf>
    <xf numFmtId="2" fontId="20" fillId="0" borderId="34" xfId="0" applyNumberFormat="1" applyFont="1" applyBorder="1" applyAlignment="1">
      <alignment vertical="center"/>
    </xf>
    <xf numFmtId="2" fontId="20" fillId="0" borderId="45" xfId="0" applyNumberFormat="1" applyFont="1" applyBorder="1" applyAlignment="1">
      <alignment vertical="center"/>
    </xf>
    <xf numFmtId="9" fontId="17" fillId="34" borderId="54" xfId="52" applyFont="1" applyFill="1" applyBorder="1" applyAlignment="1">
      <alignment vertical="center" wrapText="1"/>
    </xf>
    <xf numFmtId="0" fontId="18" fillId="34" borderId="55"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40" xfId="0" applyFont="1" applyFill="1" applyBorder="1" applyAlignment="1">
      <alignment horizontal="center" vertical="center"/>
    </xf>
    <xf numFmtId="0" fontId="18" fillId="35" borderId="65" xfId="0" applyFont="1" applyFill="1" applyBorder="1" applyAlignment="1" applyProtection="1">
      <alignment horizontal="center" vertical="center"/>
      <protection locked="0"/>
    </xf>
    <xf numFmtId="0" fontId="18" fillId="35" borderId="66" xfId="0" applyFont="1" applyFill="1" applyBorder="1" applyAlignment="1" applyProtection="1">
      <alignment horizontal="center" vertical="center"/>
      <protection locked="0"/>
    </xf>
    <xf numFmtId="0" fontId="18" fillId="35" borderId="63" xfId="0" applyFont="1" applyFill="1" applyBorder="1" applyAlignment="1" applyProtection="1">
      <alignment horizontal="center" vertical="center"/>
      <protection locked="0"/>
    </xf>
    <xf numFmtId="0" fontId="17" fillId="34" borderId="23" xfId="0" applyFont="1" applyFill="1" applyBorder="1" applyAlignment="1">
      <alignment vertical="center" wrapText="1"/>
    </xf>
    <xf numFmtId="9" fontId="17" fillId="34" borderId="44" xfId="52" applyFont="1" applyFill="1" applyBorder="1" applyAlignment="1">
      <alignment horizontal="right" vertical="top" wrapText="1"/>
    </xf>
    <xf numFmtId="0" fontId="18" fillId="35" borderId="25" xfId="0" applyFont="1" applyFill="1" applyBorder="1" applyAlignment="1" applyProtection="1">
      <alignment horizontal="center" vertical="center" wrapText="1"/>
      <protection locked="0"/>
    </xf>
    <xf numFmtId="0" fontId="18" fillId="35" borderId="24" xfId="0" applyFont="1" applyFill="1" applyBorder="1" applyAlignment="1" applyProtection="1">
      <alignment horizontal="center" vertical="center" wrapText="1"/>
      <protection locked="0"/>
    </xf>
    <xf numFmtId="0" fontId="18" fillId="35" borderId="63" xfId="0" applyFont="1" applyFill="1" applyBorder="1" applyAlignment="1" applyProtection="1">
      <alignment horizontal="center" vertical="center" wrapText="1"/>
      <protection locked="0"/>
    </xf>
    <xf numFmtId="0" fontId="29" fillId="35" borderId="24" xfId="0" applyFont="1" applyFill="1" applyBorder="1" applyAlignment="1" applyProtection="1">
      <alignment horizontal="center" vertical="center"/>
      <protection locked="0"/>
    </xf>
    <xf numFmtId="0" fontId="29" fillId="35" borderId="63" xfId="0" applyFont="1" applyFill="1" applyBorder="1" applyAlignment="1" applyProtection="1">
      <alignment horizontal="center" vertical="center"/>
      <protection locked="0"/>
    </xf>
    <xf numFmtId="4" fontId="26" fillId="0" borderId="58" xfId="0" applyNumberFormat="1" applyFont="1" applyBorder="1" applyAlignment="1">
      <alignment horizontal="center" vertical="center" wrapText="1"/>
    </xf>
    <xf numFmtId="4" fontId="26" fillId="0" borderId="59" xfId="0" applyNumberFormat="1" applyFont="1" applyBorder="1" applyAlignment="1">
      <alignment horizontal="center" vertical="center" wrapText="1"/>
    </xf>
    <xf numFmtId="4" fontId="26" fillId="0" borderId="60" xfId="0" applyNumberFormat="1" applyFont="1" applyBorder="1" applyAlignment="1">
      <alignment horizontal="center" vertical="center" wrapText="1"/>
    </xf>
    <xf numFmtId="9" fontId="17" fillId="34" borderId="43" xfId="0" applyNumberFormat="1" applyFont="1" applyFill="1" applyBorder="1" applyAlignment="1">
      <alignment vertical="center" wrapText="1"/>
    </xf>
    <xf numFmtId="9" fontId="16" fillId="34" borderId="44" xfId="52" applyFont="1" applyFill="1" applyBorder="1" applyAlignment="1">
      <alignment vertical="center" wrapText="1"/>
    </xf>
    <xf numFmtId="9" fontId="16" fillId="34" borderId="45" xfId="52" applyFont="1" applyFill="1" applyBorder="1" applyAlignment="1">
      <alignment vertical="center" wrapText="1"/>
    </xf>
    <xf numFmtId="0" fontId="17" fillId="34" borderId="67" xfId="0" applyFont="1" applyFill="1" applyBorder="1" applyAlignment="1">
      <alignment horizontal="left" vertical="center" wrapText="1"/>
    </xf>
    <xf numFmtId="0" fontId="17" fillId="34" borderId="32" xfId="0" applyFont="1" applyFill="1" applyBorder="1" applyAlignment="1">
      <alignment vertical="center" wrapText="1"/>
    </xf>
    <xf numFmtId="0" fontId="10" fillId="0" borderId="68" xfId="0" applyFont="1" applyBorder="1" applyAlignment="1">
      <alignment vertical="center"/>
    </xf>
    <xf numFmtId="2" fontId="0" fillId="0" borderId="69" xfId="0" applyNumberFormat="1" applyBorder="1" applyAlignment="1">
      <alignment horizontal="center" vertical="center"/>
    </xf>
    <xf numFmtId="2" fontId="0" fillId="0" borderId="70" xfId="0" applyNumberFormat="1" applyBorder="1" applyAlignment="1">
      <alignment horizontal="center" vertical="center"/>
    </xf>
    <xf numFmtId="2" fontId="0" fillId="0" borderId="71" xfId="0" applyNumberFormat="1" applyBorder="1" applyAlignment="1">
      <alignment horizontal="center" vertical="center"/>
    </xf>
    <xf numFmtId="0" fontId="18" fillId="35" borderId="66" xfId="0" applyFont="1" applyFill="1" applyBorder="1" applyAlignment="1" applyProtection="1">
      <alignment horizontal="center" vertical="center" wrapText="1"/>
      <protection locked="0"/>
    </xf>
    <xf numFmtId="0" fontId="18" fillId="35" borderId="65" xfId="0" applyFont="1" applyFill="1" applyBorder="1" applyAlignment="1" applyProtection="1">
      <alignment horizontal="center" vertical="center" wrapText="1"/>
      <protection locked="0"/>
    </xf>
    <xf numFmtId="0" fontId="18" fillId="35" borderId="64" xfId="0" applyFont="1" applyFill="1" applyBorder="1" applyAlignment="1" applyProtection="1">
      <alignment horizontal="center" vertical="center"/>
      <protection locked="0"/>
    </xf>
    <xf numFmtId="0" fontId="18" fillId="35" borderId="24" xfId="0" applyFont="1" applyFill="1" applyBorder="1" applyAlignment="1" applyProtection="1">
      <alignment horizontal="center" vertical="center"/>
      <protection locked="0"/>
    </xf>
    <xf numFmtId="2" fontId="26" fillId="0" borderId="48" xfId="0" applyNumberFormat="1" applyFont="1" applyBorder="1" applyAlignment="1">
      <alignment horizontal="center" vertical="center"/>
    </xf>
    <xf numFmtId="0" fontId="0" fillId="0" borderId="42" xfId="0" applyBorder="1" applyAlignment="1">
      <alignment vertical="center"/>
    </xf>
    <xf numFmtId="4" fontId="26" fillId="0" borderId="29" xfId="0" applyNumberFormat="1" applyFont="1" applyBorder="1" applyAlignment="1">
      <alignment horizontal="center" vertical="center" wrapText="1"/>
    </xf>
    <xf numFmtId="9" fontId="16" fillId="34" borderId="49" xfId="52" applyFont="1" applyFill="1" applyBorder="1" applyAlignment="1">
      <alignment vertical="center" wrapText="1"/>
    </xf>
    <xf numFmtId="0" fontId="18" fillId="35" borderId="25" xfId="0" applyFont="1" applyFill="1" applyBorder="1" applyAlignment="1" applyProtection="1">
      <alignment horizontal="center" vertical="center"/>
      <protection locked="0"/>
    </xf>
    <xf numFmtId="4" fontId="26" fillId="0" borderId="52" xfId="0" applyNumberFormat="1" applyFont="1" applyBorder="1" applyAlignment="1">
      <alignment horizontal="center" vertical="center" wrapText="1"/>
    </xf>
    <xf numFmtId="0" fontId="26" fillId="0" borderId="0" xfId="0" applyNumberFormat="1" applyFont="1" applyFill="1" applyBorder="1" applyAlignment="1" applyProtection="1">
      <alignment vertical="top"/>
      <protection/>
    </xf>
    <xf numFmtId="0" fontId="17" fillId="34" borderId="32" xfId="0" applyFont="1" applyFill="1" applyBorder="1" applyAlignment="1">
      <alignment vertical="center" wrapText="1"/>
    </xf>
    <xf numFmtId="9" fontId="17" fillId="34" borderId="44" xfId="0" applyNumberFormat="1" applyFont="1" applyFill="1" applyBorder="1" applyAlignment="1">
      <alignment vertical="center" wrapText="1"/>
    </xf>
    <xf numFmtId="9" fontId="17" fillId="34" borderId="49" xfId="0" applyNumberFormat="1" applyFont="1" applyFill="1" applyBorder="1" applyAlignment="1">
      <alignment vertical="center" wrapText="1"/>
    </xf>
    <xf numFmtId="4" fontId="0" fillId="0" borderId="69" xfId="0" applyNumberFormat="1" applyFont="1" applyBorder="1" applyAlignment="1">
      <alignment horizontal="center" vertical="center" wrapText="1"/>
    </xf>
    <xf numFmtId="4" fontId="0" fillId="0" borderId="70" xfId="0" applyNumberFormat="1" applyFont="1" applyBorder="1" applyAlignment="1">
      <alignment horizontal="center" vertical="center" wrapText="1"/>
    </xf>
    <xf numFmtId="4" fontId="0" fillId="0" borderId="71" xfId="0" applyNumberFormat="1" applyFont="1" applyBorder="1" applyAlignment="1">
      <alignment horizontal="center" vertical="center" wrapText="1"/>
    </xf>
    <xf numFmtId="0" fontId="17" fillId="34" borderId="23" xfId="0" applyFont="1" applyFill="1" applyBorder="1" applyAlignment="1">
      <alignment vertical="center" wrapText="1"/>
    </xf>
    <xf numFmtId="9" fontId="17" fillId="34" borderId="44" xfId="0" applyNumberFormat="1" applyFont="1" applyFill="1" applyBorder="1" applyAlignment="1">
      <alignment horizontal="right" vertical="center" wrapText="1"/>
    </xf>
    <xf numFmtId="9" fontId="17" fillId="34" borderId="44" xfId="52" applyFont="1" applyFill="1" applyBorder="1" applyAlignment="1">
      <alignment horizontal="right" vertical="center" wrapText="1"/>
    </xf>
    <xf numFmtId="9" fontId="17" fillId="34" borderId="45" xfId="52" applyFont="1" applyFill="1" applyBorder="1" applyAlignment="1">
      <alignment horizontal="right" vertical="center" wrapText="1"/>
    </xf>
    <xf numFmtId="9" fontId="17" fillId="34" borderId="43" xfId="0" applyNumberFormat="1" applyFont="1" applyFill="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20" fillId="0" borderId="0" xfId="0" applyFont="1" applyBorder="1" applyAlignment="1">
      <alignment/>
    </xf>
    <xf numFmtId="0" fontId="26" fillId="0" borderId="0" xfId="0" applyFont="1" applyAlignment="1">
      <alignment wrapText="1"/>
    </xf>
    <xf numFmtId="0" fontId="30" fillId="35" borderId="65" xfId="0" applyFont="1" applyFill="1" applyBorder="1" applyAlignment="1" applyProtection="1">
      <alignment horizontal="center" vertical="center" wrapText="1"/>
      <protection locked="0"/>
    </xf>
    <xf numFmtId="0" fontId="30" fillId="35" borderId="66" xfId="0" applyFont="1" applyFill="1" applyBorder="1" applyAlignment="1" applyProtection="1">
      <alignment horizontal="center" vertical="center" wrapText="1"/>
      <protection locked="0"/>
    </xf>
    <xf numFmtId="0" fontId="30" fillId="35" borderId="63" xfId="0" applyFont="1" applyFill="1" applyBorder="1" applyAlignment="1" applyProtection="1">
      <alignment horizontal="center" vertical="center" wrapText="1"/>
      <protection locked="0"/>
    </xf>
    <xf numFmtId="4" fontId="0" fillId="0" borderId="58" xfId="0" applyNumberFormat="1" applyFont="1" applyBorder="1" applyAlignment="1">
      <alignment horizontal="center" vertical="center" wrapText="1"/>
    </xf>
    <xf numFmtId="4" fontId="0" fillId="0" borderId="59" xfId="0" applyNumberFormat="1" applyFont="1" applyBorder="1" applyAlignment="1">
      <alignment horizontal="center" vertical="center" wrapText="1"/>
    </xf>
    <xf numFmtId="4" fontId="0" fillId="0" borderId="60" xfId="0" applyNumberFormat="1" applyFont="1" applyBorder="1" applyAlignment="1">
      <alignment horizontal="center" vertical="center" wrapText="1"/>
    </xf>
    <xf numFmtId="0" fontId="20" fillId="34" borderId="42" xfId="0" applyFont="1" applyFill="1" applyBorder="1" applyAlignment="1">
      <alignment vertical="center"/>
    </xf>
    <xf numFmtId="0" fontId="20" fillId="34" borderId="23" xfId="0" applyFont="1" applyFill="1" applyBorder="1" applyAlignment="1">
      <alignment vertical="center"/>
    </xf>
    <xf numFmtId="0" fontId="20" fillId="34" borderId="34" xfId="0" applyFont="1" applyFill="1" applyBorder="1" applyAlignment="1">
      <alignment vertical="center"/>
    </xf>
    <xf numFmtId="0" fontId="28" fillId="0" borderId="0" xfId="0" applyFont="1" applyAlignment="1">
      <alignment/>
    </xf>
    <xf numFmtId="0" fontId="28" fillId="0" borderId="0" xfId="0" applyFont="1" applyBorder="1" applyAlignment="1">
      <alignment/>
    </xf>
    <xf numFmtId="0" fontId="10" fillId="0" borderId="57" xfId="0" applyFont="1" applyBorder="1" applyAlignment="1">
      <alignment vertical="center"/>
    </xf>
    <xf numFmtId="2" fontId="0" fillId="0" borderId="48" xfId="0" applyNumberFormat="1" applyFont="1" applyBorder="1" applyAlignment="1">
      <alignment horizontal="center" vertical="center"/>
    </xf>
    <xf numFmtId="4" fontId="0" fillId="0" borderId="48" xfId="0" applyNumberFormat="1" applyFont="1" applyBorder="1" applyAlignment="1">
      <alignment horizontal="center" vertical="center"/>
    </xf>
    <xf numFmtId="2" fontId="0" fillId="0" borderId="58" xfId="0" applyNumberFormat="1" applyFont="1" applyBorder="1" applyAlignment="1">
      <alignment horizontal="center" vertical="center"/>
    </xf>
    <xf numFmtId="2" fontId="0" fillId="0" borderId="59" xfId="0" applyNumberFormat="1" applyFont="1" applyBorder="1" applyAlignment="1">
      <alignment horizontal="center" vertical="center"/>
    </xf>
    <xf numFmtId="2" fontId="0" fillId="0" borderId="60" xfId="0" applyNumberFormat="1" applyFont="1" applyBorder="1" applyAlignment="1">
      <alignment horizontal="center" vertical="center"/>
    </xf>
    <xf numFmtId="0" fontId="31" fillId="34" borderId="57" xfId="0" applyFont="1" applyFill="1" applyBorder="1" applyAlignment="1">
      <alignment horizontal="center" vertical="center" wrapText="1"/>
    </xf>
    <xf numFmtId="9" fontId="17" fillId="34" borderId="44" xfId="52" applyFont="1" applyFill="1" applyBorder="1" applyAlignment="1">
      <alignment horizontal="right" vertical="center" wrapText="1"/>
    </xf>
    <xf numFmtId="9" fontId="17" fillId="34" borderId="45" xfId="52" applyFont="1" applyFill="1" applyBorder="1" applyAlignment="1">
      <alignment horizontal="right" vertical="center" wrapText="1"/>
    </xf>
    <xf numFmtId="2" fontId="0" fillId="0" borderId="72" xfId="0" applyNumberFormat="1" applyFont="1" applyBorder="1" applyAlignment="1">
      <alignment horizontal="center" vertical="center"/>
    </xf>
    <xf numFmtId="0" fontId="32" fillId="0" borderId="0" xfId="0" applyFont="1" applyAlignment="1">
      <alignment/>
    </xf>
    <xf numFmtId="0" fontId="32" fillId="0" borderId="0" xfId="0" applyFont="1" applyBorder="1" applyAlignment="1">
      <alignment/>
    </xf>
    <xf numFmtId="0" fontId="20" fillId="0" borderId="0" xfId="0" applyFont="1" applyBorder="1" applyAlignment="1" applyProtection="1">
      <alignment/>
      <protection hidden="1"/>
    </xf>
    <xf numFmtId="2" fontId="0" fillId="0" borderId="62" xfId="0" applyNumberFormat="1" applyFont="1" applyBorder="1" applyAlignment="1">
      <alignment horizontal="center" vertical="center"/>
    </xf>
    <xf numFmtId="4" fontId="1" fillId="0" borderId="48" xfId="0" applyNumberFormat="1" applyFont="1" applyBorder="1" applyAlignment="1">
      <alignment horizontal="center" vertical="center"/>
    </xf>
    <xf numFmtId="0" fontId="29" fillId="35" borderId="65" xfId="0" applyFont="1" applyFill="1" applyBorder="1" applyAlignment="1" applyProtection="1">
      <alignment horizontal="center" vertical="center"/>
      <protection locked="0"/>
    </xf>
    <xf numFmtId="0" fontId="29" fillId="35" borderId="66" xfId="0" applyFont="1" applyFill="1" applyBorder="1" applyAlignment="1" applyProtection="1">
      <alignment horizontal="center" vertical="center"/>
      <protection locked="0"/>
    </xf>
    <xf numFmtId="0" fontId="0" fillId="0" borderId="0" xfId="0" applyFont="1" applyAlignment="1">
      <alignment vertical="top"/>
    </xf>
    <xf numFmtId="0" fontId="1" fillId="0" borderId="0" xfId="0" applyFont="1" applyAlignment="1">
      <alignment/>
    </xf>
    <xf numFmtId="0" fontId="0" fillId="0" borderId="0" xfId="0" applyFont="1" applyBorder="1" applyAlignment="1">
      <alignment/>
    </xf>
    <xf numFmtId="0" fontId="1" fillId="0" borderId="0" xfId="0" applyFont="1" applyAlignment="1">
      <alignment horizontal="right"/>
    </xf>
    <xf numFmtId="9" fontId="16" fillId="34" borderId="43" xfId="52" applyFont="1" applyFill="1" applyBorder="1" applyAlignment="1">
      <alignment vertical="center" wrapText="1"/>
    </xf>
    <xf numFmtId="4" fontId="0" fillId="0" borderId="58" xfId="0" applyNumberFormat="1" applyFont="1" applyBorder="1" applyAlignment="1">
      <alignment horizontal="center" vertical="center"/>
    </xf>
    <xf numFmtId="4" fontId="0" fillId="0" borderId="59" xfId="0" applyNumberFormat="1" applyFont="1" applyBorder="1" applyAlignment="1">
      <alignment horizontal="center" vertical="center"/>
    </xf>
    <xf numFmtId="0" fontId="20" fillId="0" borderId="34" xfId="0" applyFont="1" applyBorder="1" applyAlignment="1">
      <alignment vertical="center"/>
    </xf>
    <xf numFmtId="0" fontId="17" fillId="0" borderId="0" xfId="0" applyFont="1" applyBorder="1" applyAlignment="1" applyProtection="1">
      <alignment/>
      <protection hidden="1"/>
    </xf>
    <xf numFmtId="4" fontId="0" fillId="0" borderId="62" xfId="0" applyNumberFormat="1" applyFont="1" applyBorder="1" applyAlignment="1">
      <alignment horizontal="center" vertical="center"/>
    </xf>
    <xf numFmtId="9" fontId="17" fillId="34" borderId="43" xfId="52" applyFont="1" applyFill="1" applyBorder="1" applyAlignment="1">
      <alignment vertical="center" wrapText="1"/>
    </xf>
    <xf numFmtId="9" fontId="17" fillId="34" borderId="44" xfId="52" applyFont="1" applyFill="1" applyBorder="1" applyAlignment="1">
      <alignment vertical="center" wrapText="1"/>
    </xf>
    <xf numFmtId="9" fontId="17" fillId="34" borderId="45" xfId="52" applyFont="1" applyFill="1" applyBorder="1" applyAlignment="1">
      <alignment vertical="center" wrapText="1"/>
    </xf>
    <xf numFmtId="0" fontId="31" fillId="34" borderId="39" xfId="0" applyFont="1" applyFill="1" applyBorder="1" applyAlignment="1">
      <alignment horizontal="center" vertical="center" wrapText="1"/>
    </xf>
    <xf numFmtId="0" fontId="33"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26" fillId="0" borderId="0" xfId="0" applyFont="1" applyBorder="1" applyAlignment="1">
      <alignment/>
    </xf>
    <xf numFmtId="0" fontId="0" fillId="0" borderId="0" xfId="0" applyFont="1" applyBorder="1" applyAlignment="1">
      <alignment/>
    </xf>
    <xf numFmtId="0" fontId="17" fillId="34" borderId="42" xfId="0" applyFont="1" applyFill="1" applyBorder="1" applyAlignment="1">
      <alignment horizontal="left" vertical="center" wrapText="1"/>
    </xf>
    <xf numFmtId="4" fontId="0" fillId="0" borderId="73" xfId="0" applyNumberFormat="1" applyFont="1" applyBorder="1" applyAlignment="1">
      <alignment horizontal="center" vertical="center"/>
    </xf>
    <xf numFmtId="0" fontId="1" fillId="0" borderId="74" xfId="0" applyFont="1" applyBorder="1" applyAlignment="1">
      <alignment horizontal="center" vertical="center"/>
    </xf>
    <xf numFmtId="0" fontId="20" fillId="0" borderId="74" xfId="0" applyFont="1" applyBorder="1" applyAlignment="1">
      <alignment/>
    </xf>
    <xf numFmtId="0" fontId="37" fillId="34" borderId="27" xfId="0" applyFont="1" applyFill="1" applyBorder="1" applyAlignment="1">
      <alignment horizontal="center" vertical="center" wrapText="1"/>
    </xf>
    <xf numFmtId="0" fontId="32" fillId="0" borderId="0" xfId="0" applyNumberFormat="1" applyFont="1" applyFill="1" applyBorder="1" applyAlignment="1" applyProtection="1">
      <alignment vertical="top"/>
      <protection/>
    </xf>
    <xf numFmtId="0" fontId="24" fillId="34" borderId="26" xfId="0" applyFont="1" applyFill="1" applyBorder="1" applyAlignment="1">
      <alignment horizontal="center" vertical="center" wrapText="1"/>
    </xf>
    <xf numFmtId="9" fontId="0" fillId="0" borderId="0" xfId="52" applyFont="1" applyAlignment="1">
      <alignment horizontal="left"/>
    </xf>
    <xf numFmtId="4" fontId="28" fillId="0" borderId="0" xfId="0" applyNumberFormat="1" applyFont="1" applyBorder="1" applyAlignment="1" applyProtection="1">
      <alignment vertical="center"/>
      <protection hidden="1"/>
    </xf>
    <xf numFmtId="0" fontId="1" fillId="0" borderId="0" xfId="0" applyFont="1" applyBorder="1" applyAlignment="1">
      <alignment horizontal="center" vertical="center" wrapText="1"/>
    </xf>
    <xf numFmtId="0" fontId="24" fillId="34" borderId="68" xfId="0" applyFont="1" applyFill="1" applyBorder="1" applyAlignment="1">
      <alignment horizontal="center" vertical="center" wrapText="1"/>
    </xf>
    <xf numFmtId="0" fontId="18" fillId="35" borderId="75" xfId="0" applyFont="1" applyFill="1" applyBorder="1" applyAlignment="1" applyProtection="1">
      <alignment horizontal="center" vertical="center" wrapText="1"/>
      <protection locked="0"/>
    </xf>
    <xf numFmtId="0" fontId="24" fillId="34" borderId="37" xfId="0" applyFont="1" applyFill="1" applyBorder="1" applyAlignment="1">
      <alignment horizontal="center" vertical="center" wrapText="1"/>
    </xf>
    <xf numFmtId="0" fontId="25" fillId="0" borderId="0" xfId="0" applyFont="1" applyBorder="1" applyAlignment="1">
      <alignment horizontal="center" vertical="center" wrapText="1"/>
    </xf>
    <xf numFmtId="0" fontId="14" fillId="0" borderId="0" xfId="0" applyNumberFormat="1" applyFont="1" applyFill="1" applyBorder="1" applyAlignment="1" applyProtection="1">
      <alignment horizontal="left" vertical="top"/>
      <protection/>
    </xf>
    <xf numFmtId="0" fontId="1" fillId="0" borderId="76" xfId="0" applyFont="1" applyBorder="1" applyAlignment="1">
      <alignment horizontal="center" vertical="center" wrapText="1"/>
    </xf>
    <xf numFmtId="0" fontId="17" fillId="34" borderId="77" xfId="0" applyFont="1" applyFill="1" applyBorder="1" applyAlignment="1">
      <alignment vertical="center" wrapText="1"/>
    </xf>
    <xf numFmtId="0" fontId="32" fillId="0" borderId="0" xfId="0" applyFont="1" applyBorder="1" applyAlignment="1">
      <alignment/>
    </xf>
    <xf numFmtId="9" fontId="17" fillId="34" borderId="44" xfId="52" applyFont="1" applyFill="1" applyBorder="1" applyAlignment="1">
      <alignment vertical="top" wrapText="1"/>
    </xf>
    <xf numFmtId="9" fontId="17" fillId="34" borderId="45" xfId="52" applyFont="1" applyFill="1" applyBorder="1" applyAlignment="1">
      <alignment vertical="top" wrapText="1"/>
    </xf>
    <xf numFmtId="0" fontId="22" fillId="34" borderId="58" xfId="0" applyFont="1" applyFill="1" applyBorder="1" applyAlignment="1">
      <alignment horizontal="center" vertical="center" wrapText="1"/>
    </xf>
    <xf numFmtId="0" fontId="0" fillId="0" borderId="45" xfId="0" applyBorder="1" applyAlignment="1">
      <alignment vertical="center"/>
    </xf>
    <xf numFmtId="0" fontId="0" fillId="0" borderId="44" xfId="0" applyBorder="1" applyAlignment="1">
      <alignment vertical="center"/>
    </xf>
    <xf numFmtId="0" fontId="14" fillId="0" borderId="0" xfId="0" applyNumberFormat="1" applyFont="1" applyFill="1" applyBorder="1" applyAlignment="1" applyProtection="1">
      <alignment vertical="top"/>
      <protection/>
    </xf>
    <xf numFmtId="0" fontId="20" fillId="0" borderId="0" xfId="0" applyFont="1" applyBorder="1" applyAlignment="1">
      <alignment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Alignment="1">
      <alignment horizontal="left" vertical="top" wrapText="1"/>
    </xf>
    <xf numFmtId="9" fontId="17" fillId="34" borderId="43" xfId="0" applyNumberFormat="1" applyFont="1" applyFill="1" applyBorder="1" applyAlignment="1">
      <alignment horizontal="right" vertical="center" wrapText="1"/>
    </xf>
    <xf numFmtId="9" fontId="17" fillId="34" borderId="44" xfId="0" applyNumberFormat="1" applyFont="1" applyFill="1" applyBorder="1" applyAlignment="1">
      <alignment horizontal="right" vertical="center" wrapText="1"/>
    </xf>
    <xf numFmtId="0" fontId="18" fillId="35" borderId="64" xfId="0" applyFont="1" applyFill="1" applyBorder="1" applyAlignment="1" applyProtection="1">
      <alignment horizontal="center" vertical="center" wrapText="1"/>
      <protection locked="0"/>
    </xf>
    <xf numFmtId="0" fontId="0" fillId="0" borderId="48" xfId="0" applyFont="1" applyBorder="1" applyAlignment="1">
      <alignment horizontal="center" vertical="center"/>
    </xf>
    <xf numFmtId="4" fontId="0" fillId="0" borderId="78" xfId="0" applyNumberFormat="1" applyBorder="1" applyAlignment="1">
      <alignment horizontal="center" vertical="center"/>
    </xf>
    <xf numFmtId="0" fontId="23" fillId="0" borderId="4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9" fontId="16" fillId="34" borderId="43" xfId="52" applyFont="1" applyFill="1" applyBorder="1" applyAlignment="1">
      <alignment horizontal="left" vertical="center" wrapText="1"/>
    </xf>
    <xf numFmtId="9" fontId="16" fillId="34" borderId="44" xfId="52" applyFont="1" applyFill="1" applyBorder="1" applyAlignment="1">
      <alignment horizontal="left" vertical="center" wrapText="1"/>
    </xf>
    <xf numFmtId="9" fontId="16" fillId="34" borderId="45" xfId="52" applyFont="1" applyFill="1" applyBorder="1" applyAlignment="1">
      <alignment horizontal="left" vertical="center" wrapText="1"/>
    </xf>
    <xf numFmtId="0" fontId="20" fillId="0" borderId="42" xfId="0" applyFont="1" applyBorder="1" applyAlignment="1">
      <alignment vertical="center"/>
    </xf>
    <xf numFmtId="0" fontId="20" fillId="0" borderId="43" xfId="0" applyFont="1" applyBorder="1" applyAlignment="1">
      <alignment vertical="center"/>
    </xf>
    <xf numFmtId="0" fontId="20" fillId="0" borderId="23" xfId="0" applyFont="1" applyBorder="1" applyAlignment="1">
      <alignment vertical="center"/>
    </xf>
    <xf numFmtId="0" fontId="20" fillId="0" borderId="44" xfId="0" applyFont="1" applyBorder="1" applyAlignment="1">
      <alignment vertical="center"/>
    </xf>
    <xf numFmtId="0" fontId="31" fillId="34" borderId="27" xfId="0" applyFont="1" applyFill="1" applyBorder="1" applyAlignment="1">
      <alignment horizontal="center" vertical="center" wrapText="1"/>
    </xf>
    <xf numFmtId="0" fontId="32" fillId="0" borderId="0" xfId="0" applyFont="1" applyAlignment="1">
      <alignment vertical="top"/>
    </xf>
    <xf numFmtId="0" fontId="0" fillId="0" borderId="0" xfId="0" applyFont="1" applyBorder="1" applyAlignment="1">
      <alignment horizontal="center" vertical="center"/>
    </xf>
    <xf numFmtId="0" fontId="1" fillId="0" borderId="35" xfId="0" applyFont="1" applyBorder="1" applyAlignment="1">
      <alignment horizontal="center" vertical="center"/>
    </xf>
    <xf numFmtId="9" fontId="16" fillId="34" borderId="54" xfId="52" applyFont="1" applyFill="1" applyBorder="1" applyAlignment="1">
      <alignment vertical="center" wrapText="1"/>
    </xf>
    <xf numFmtId="9" fontId="16" fillId="34" borderId="31" xfId="52" applyFont="1" applyFill="1" applyBorder="1" applyAlignment="1">
      <alignment vertical="center" wrapText="1"/>
    </xf>
    <xf numFmtId="9" fontId="16" fillId="34" borderId="46" xfId="52" applyFont="1" applyFill="1" applyBorder="1" applyAlignment="1">
      <alignment vertical="center" wrapText="1"/>
    </xf>
    <xf numFmtId="0" fontId="32" fillId="0" borderId="0" xfId="0" applyFont="1" applyAlignment="1">
      <alignment horizontal="center" vertical="top" wrapText="1"/>
    </xf>
    <xf numFmtId="0" fontId="28" fillId="0" borderId="0" xfId="0" applyFont="1" applyBorder="1" applyAlignment="1">
      <alignment horizontal="center"/>
    </xf>
    <xf numFmtId="0" fontId="32" fillId="0" borderId="0" xfId="0" applyFont="1" applyAlignment="1">
      <alignment horizontal="left" vertical="top"/>
    </xf>
    <xf numFmtId="0" fontId="24" fillId="34" borderId="18" xfId="0" applyFont="1" applyFill="1" applyBorder="1" applyAlignment="1">
      <alignment horizontal="center" vertical="center" wrapText="1"/>
    </xf>
    <xf numFmtId="0" fontId="28" fillId="0" borderId="0" xfId="0" applyFont="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1" fillId="0" borderId="15" xfId="0" applyFont="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xf>
    <xf numFmtId="0" fontId="9" fillId="0" borderId="0" xfId="0" applyFont="1" applyBorder="1" applyAlignment="1">
      <alignment vertical="top"/>
    </xf>
    <xf numFmtId="0" fontId="0" fillId="0" borderId="79" xfId="0" applyBorder="1" applyAlignment="1">
      <alignment vertical="center"/>
    </xf>
    <xf numFmtId="0" fontId="0" fillId="0" borderId="80" xfId="0" applyBorder="1" applyAlignment="1">
      <alignment vertical="center"/>
    </xf>
    <xf numFmtId="0" fontId="2" fillId="0" borderId="0" xfId="0" applyFont="1" applyBorder="1" applyAlignment="1">
      <alignment vertical="top" wrapText="1"/>
    </xf>
    <xf numFmtId="189" fontId="8" fillId="0" borderId="11" xfId="0" applyNumberFormat="1" applyFont="1" applyBorder="1" applyAlignment="1">
      <alignment horizontal="center"/>
    </xf>
    <xf numFmtId="190" fontId="8" fillId="0" borderId="11" xfId="0" applyNumberFormat="1" applyFont="1" applyBorder="1" applyAlignment="1">
      <alignment horizontal="center"/>
    </xf>
    <xf numFmtId="0" fontId="8" fillId="0" borderId="11" xfId="0" applyFont="1" applyBorder="1" applyAlignment="1">
      <alignment horizontal="center"/>
    </xf>
    <xf numFmtId="166" fontId="8" fillId="0" borderId="11" xfId="0" applyNumberFormat="1" applyFont="1" applyBorder="1" applyAlignment="1">
      <alignment horizontal="center"/>
    </xf>
    <xf numFmtId="187" fontId="8" fillId="0" borderId="11" xfId="0" applyNumberFormat="1" applyFont="1" applyBorder="1" applyAlignment="1">
      <alignment/>
    </xf>
    <xf numFmtId="190" fontId="8" fillId="0" borderId="11" xfId="0" applyNumberFormat="1" applyFont="1" applyBorder="1" applyAlignment="1">
      <alignment/>
    </xf>
    <xf numFmtId="188" fontId="8" fillId="0" borderId="11" xfId="0" applyNumberFormat="1" applyFont="1" applyBorder="1" applyAlignment="1">
      <alignment/>
    </xf>
    <xf numFmtId="189" fontId="8" fillId="0" borderId="11" xfId="0" applyNumberFormat="1" applyFont="1" applyBorder="1" applyAlignment="1">
      <alignment/>
    </xf>
    <xf numFmtId="0" fontId="1" fillId="0" borderId="0" xfId="0" applyFont="1" applyBorder="1" applyAlignment="1">
      <alignment/>
    </xf>
    <xf numFmtId="0" fontId="10" fillId="0" borderId="11" xfId="0" applyFont="1" applyBorder="1" applyAlignment="1">
      <alignment horizontal="center" vertical="center" wrapText="1"/>
    </xf>
    <xf numFmtId="0" fontId="23" fillId="0" borderId="0" xfId="0" applyFont="1" applyBorder="1" applyAlignment="1">
      <alignment/>
    </xf>
    <xf numFmtId="0" fontId="0" fillId="33" borderId="18" xfId="0" applyFill="1" applyBorder="1" applyAlignment="1" applyProtection="1">
      <alignment vertical="center"/>
      <protection locked="0"/>
    </xf>
    <xf numFmtId="0" fontId="40" fillId="0" borderId="15" xfId="0" applyFont="1" applyBorder="1" applyAlignment="1">
      <alignment horizontal="right" vertical="top"/>
    </xf>
    <xf numFmtId="0" fontId="0" fillId="0" borderId="0" xfId="0" applyBorder="1" applyAlignment="1">
      <alignment vertical="top"/>
    </xf>
    <xf numFmtId="0" fontId="0" fillId="0" borderId="16" xfId="0" applyBorder="1" applyAlignment="1">
      <alignment vertical="top"/>
    </xf>
    <xf numFmtId="0" fontId="1" fillId="0" borderId="0" xfId="0" applyFont="1" applyBorder="1" applyAlignment="1">
      <alignment horizontal="right" vertical="center"/>
    </xf>
    <xf numFmtId="0" fontId="4" fillId="0" borderId="0" xfId="0" applyFont="1" applyBorder="1" applyAlignment="1">
      <alignment vertical="center"/>
    </xf>
    <xf numFmtId="0" fontId="1" fillId="0" borderId="16" xfId="0" applyFont="1" applyBorder="1" applyAlignment="1">
      <alignment horizontal="right" vertical="center"/>
    </xf>
    <xf numFmtId="0" fontId="0" fillId="0" borderId="79" xfId="0" applyBorder="1" applyAlignment="1">
      <alignment/>
    </xf>
    <xf numFmtId="0" fontId="1" fillId="0" borderId="16" xfId="0" applyFont="1" applyBorder="1" applyAlignment="1">
      <alignment vertical="center"/>
    </xf>
    <xf numFmtId="3" fontId="1" fillId="33" borderId="10" xfId="0" applyNumberFormat="1" applyFont="1" applyFill="1" applyBorder="1" applyAlignment="1" applyProtection="1">
      <alignment horizontal="right" vertical="center"/>
      <protection locked="0"/>
    </xf>
    <xf numFmtId="0" fontId="9" fillId="0" borderId="15" xfId="0" applyFont="1" applyBorder="1" applyAlignment="1">
      <alignment vertical="top" wrapText="1"/>
    </xf>
    <xf numFmtId="3" fontId="1" fillId="33" borderId="18" xfId="0" applyNumberFormat="1" applyFont="1" applyFill="1" applyBorder="1" applyAlignment="1" applyProtection="1">
      <alignment horizontal="right" vertical="center"/>
      <protection locked="0"/>
    </xf>
    <xf numFmtId="0" fontId="1" fillId="0" borderId="13" xfId="0" applyFont="1" applyBorder="1" applyAlignment="1">
      <alignment vertical="center"/>
    </xf>
    <xf numFmtId="3" fontId="1" fillId="0" borderId="16" xfId="0" applyNumberFormat="1" applyFont="1" applyBorder="1" applyAlignment="1">
      <alignment vertical="center"/>
    </xf>
    <xf numFmtId="0" fontId="10" fillId="0" borderId="77" xfId="0" applyFont="1" applyBorder="1" applyAlignment="1">
      <alignment horizontal="right" vertical="center"/>
    </xf>
    <xf numFmtId="0" fontId="10" fillId="0" borderId="22" xfId="0" applyFont="1" applyBorder="1" applyAlignment="1">
      <alignment horizontal="left" vertical="center"/>
    </xf>
    <xf numFmtId="3" fontId="10" fillId="0" borderId="11"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36" borderId="11" xfId="0" applyNumberFormat="1" applyFont="1" applyFill="1" applyBorder="1" applyAlignment="1">
      <alignment horizontal="center" vertical="center"/>
    </xf>
    <xf numFmtId="0" fontId="10" fillId="36" borderId="11" xfId="0" applyFont="1" applyFill="1" applyBorder="1" applyAlignment="1">
      <alignment horizontal="center" vertical="center" wrapText="1"/>
    </xf>
    <xf numFmtId="0" fontId="10" fillId="36" borderId="77" xfId="0" applyFont="1" applyFill="1" applyBorder="1" applyAlignment="1">
      <alignment horizontal="right" vertical="center"/>
    </xf>
    <xf numFmtId="0" fontId="10" fillId="36" borderId="22" xfId="0" applyFont="1" applyFill="1" applyBorder="1" applyAlignment="1">
      <alignment horizontal="left" vertical="center"/>
    </xf>
    <xf numFmtId="0" fontId="23" fillId="0" borderId="0" xfId="0" applyFont="1" applyBorder="1" applyAlignment="1">
      <alignment vertical="center"/>
    </xf>
    <xf numFmtId="0" fontId="41" fillId="0" borderId="0" xfId="0" applyFont="1" applyBorder="1" applyAlignment="1">
      <alignment vertical="top" wrapText="1"/>
    </xf>
    <xf numFmtId="0" fontId="44" fillId="0" borderId="15" xfId="0" applyFont="1" applyBorder="1" applyAlignment="1">
      <alignment vertical="center"/>
    </xf>
    <xf numFmtId="3" fontId="44" fillId="33" borderId="10" xfId="0" applyNumberFormat="1" applyFont="1" applyFill="1" applyBorder="1" applyAlignment="1" applyProtection="1">
      <alignment vertical="center"/>
      <protection locked="0"/>
    </xf>
    <xf numFmtId="4" fontId="44" fillId="33" borderId="10" xfId="0" applyNumberFormat="1" applyFont="1" applyFill="1" applyBorder="1" applyAlignment="1" applyProtection="1">
      <alignment vertical="center"/>
      <protection locked="0"/>
    </xf>
    <xf numFmtId="3" fontId="1" fillId="33" borderId="11" xfId="0" applyNumberFormat="1" applyFont="1" applyFill="1" applyBorder="1" applyAlignment="1">
      <alignment vertical="center"/>
    </xf>
    <xf numFmtId="3" fontId="0" fillId="0" borderId="16" xfId="0" applyNumberFormat="1" applyBorder="1" applyAlignment="1">
      <alignment vertical="center"/>
    </xf>
    <xf numFmtId="0" fontId="10" fillId="0" borderId="77" xfId="0" applyFont="1" applyFill="1" applyBorder="1" applyAlignment="1">
      <alignment horizontal="right" vertical="center"/>
    </xf>
    <xf numFmtId="0" fontId="10" fillId="0" borderId="22" xfId="0" applyFont="1" applyFill="1" applyBorder="1" applyAlignment="1">
      <alignment horizontal="left" vertical="center"/>
    </xf>
    <xf numFmtId="3" fontId="10" fillId="0" borderId="11" xfId="0" applyNumberFormat="1" applyFont="1" applyFill="1" applyBorder="1" applyAlignment="1">
      <alignment horizontal="center" vertical="center"/>
    </xf>
    <xf numFmtId="3" fontId="10" fillId="0" borderId="77" xfId="0" applyNumberFormat="1" applyFont="1" applyFill="1" applyBorder="1" applyAlignment="1">
      <alignment horizontal="center" vertical="center"/>
    </xf>
    <xf numFmtId="3" fontId="10" fillId="0" borderId="81"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3" fontId="10" fillId="0" borderId="19"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3" fontId="10" fillId="37" borderId="11" xfId="0" applyNumberFormat="1" applyFont="1" applyFill="1" applyBorder="1" applyAlignment="1">
      <alignment horizontal="center" vertical="center"/>
    </xf>
    <xf numFmtId="1" fontId="0" fillId="38" borderId="0" xfId="0" applyNumberFormat="1" applyFill="1" applyBorder="1" applyAlignment="1">
      <alignment vertical="center"/>
    </xf>
    <xf numFmtId="3" fontId="1" fillId="0" borderId="13" xfId="0" applyNumberFormat="1" applyFont="1" applyBorder="1" applyAlignment="1">
      <alignment vertical="center"/>
    </xf>
    <xf numFmtId="0" fontId="0" fillId="33" borderId="11" xfId="0" applyFill="1" applyBorder="1" applyAlignment="1" applyProtection="1">
      <alignment horizontal="center" vertical="center"/>
      <protection locked="0"/>
    </xf>
    <xf numFmtId="49" fontId="0" fillId="33" borderId="10" xfId="0" applyNumberFormat="1" applyFill="1" applyBorder="1" applyAlignment="1" applyProtection="1">
      <alignment vertical="center"/>
      <protection locked="0"/>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22" xfId="0" applyFill="1" applyBorder="1" applyAlignment="1" applyProtection="1">
      <alignment vertical="center"/>
      <protection locked="0"/>
    </xf>
    <xf numFmtId="0" fontId="8" fillId="0" borderId="77"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8" fillId="0" borderId="22" xfId="0" applyFont="1" applyFill="1" applyBorder="1" applyAlignment="1">
      <alignment vertical="center"/>
    </xf>
    <xf numFmtId="0" fontId="8" fillId="33" borderId="23"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8" fillId="0" borderId="0" xfId="0" applyFont="1" applyFill="1" applyBorder="1" applyAlignment="1">
      <alignment vertical="center"/>
    </xf>
    <xf numFmtId="0" fontId="8" fillId="33" borderId="77" xfId="0" applyFont="1" applyFill="1" applyBorder="1" applyAlignment="1" applyProtection="1">
      <alignment vertical="center"/>
      <protection locked="0"/>
    </xf>
    <xf numFmtId="49" fontId="0" fillId="0" borderId="77" xfId="0" applyNumberFormat="1"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0" fillId="0" borderId="13" xfId="0"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9" fillId="0" borderId="0" xfId="0" applyFont="1" applyBorder="1" applyAlignment="1">
      <alignment horizontal="right" vertical="center"/>
    </xf>
    <xf numFmtId="0" fontId="4" fillId="0" borderId="0" xfId="0" applyFont="1" applyBorder="1" applyAlignment="1">
      <alignment/>
    </xf>
    <xf numFmtId="0" fontId="0" fillId="33" borderId="10"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8" xfId="0" applyBorder="1" applyAlignment="1" applyProtection="1">
      <alignment vertical="center"/>
      <protection locked="0"/>
    </xf>
    <xf numFmtId="0" fontId="0" fillId="33" borderId="17" xfId="0" applyFill="1" applyBorder="1" applyAlignment="1" applyProtection="1">
      <alignment vertical="center"/>
      <protection locked="0"/>
    </xf>
    <xf numFmtId="49" fontId="0" fillId="0" borderId="12" xfId="0" applyNumberForma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 fillId="0" borderId="15"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3" fontId="0" fillId="33" borderId="77" xfId="0" applyNumberFormat="1" applyFill="1" applyBorder="1" applyAlignment="1" applyProtection="1">
      <alignment vertical="center"/>
      <protection locked="0"/>
    </xf>
    <xf numFmtId="3" fontId="0" fillId="0" borderId="22" xfId="0" applyNumberFormat="1" applyBorder="1" applyAlignment="1" applyProtection="1">
      <alignment vertical="center"/>
      <protection locked="0"/>
    </xf>
    <xf numFmtId="0" fontId="0" fillId="33" borderId="18" xfId="0" applyFill="1" applyBorder="1" applyAlignment="1" applyProtection="1">
      <alignment vertical="center"/>
      <protection locked="0"/>
    </xf>
    <xf numFmtId="0" fontId="8" fillId="0" borderId="15" xfId="0" applyFont="1" applyBorder="1" applyAlignment="1">
      <alignment vertical="center"/>
    </xf>
    <xf numFmtId="0" fontId="8" fillId="0" borderId="13" xfId="0" applyFont="1" applyBorder="1" applyAlignment="1">
      <alignment vertical="center" wrapText="1"/>
    </xf>
    <xf numFmtId="0" fontId="2" fillId="0" borderId="13" xfId="0" applyFont="1" applyBorder="1" applyAlignment="1">
      <alignment/>
    </xf>
    <xf numFmtId="0" fontId="0" fillId="0" borderId="13" xfId="0" applyBorder="1" applyAlignment="1">
      <alignment/>
    </xf>
    <xf numFmtId="0" fontId="3" fillId="0" borderId="0" xfId="0" applyFont="1" applyAlignment="1">
      <alignment/>
    </xf>
    <xf numFmtId="0" fontId="0" fillId="0" borderId="0" xfId="0" applyAlignment="1">
      <alignment/>
    </xf>
    <xf numFmtId="0" fontId="0" fillId="33" borderId="0" xfId="0" applyFill="1" applyBorder="1" applyAlignment="1" applyProtection="1">
      <alignment vertical="center"/>
      <protection locked="0"/>
    </xf>
    <xf numFmtId="0" fontId="1" fillId="0" borderId="0" xfId="0" applyFont="1" applyBorder="1" applyAlignment="1">
      <alignment vertical="center" wrapText="1"/>
    </xf>
    <xf numFmtId="0" fontId="0" fillId="0" borderId="0" xfId="0" applyAlignment="1">
      <alignmen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center" vertical="center"/>
    </xf>
    <xf numFmtId="0" fontId="0" fillId="0" borderId="16" xfId="0" applyBorder="1" applyAlignment="1">
      <alignment vertical="center"/>
    </xf>
    <xf numFmtId="0" fontId="0" fillId="0" borderId="77" xfId="0" applyBorder="1" applyAlignment="1">
      <alignment vertical="center"/>
    </xf>
    <xf numFmtId="0" fontId="0" fillId="0" borderId="23" xfId="0" applyBorder="1" applyAlignment="1">
      <alignment vertical="center"/>
    </xf>
    <xf numFmtId="0" fontId="0" fillId="0" borderId="15" xfId="0" applyFill="1" applyBorder="1" applyAlignment="1">
      <alignment vertical="center"/>
    </xf>
    <xf numFmtId="0" fontId="1" fillId="0" borderId="15"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8" fillId="0" borderId="0" xfId="0" applyFont="1" applyAlignment="1">
      <alignment vertical="top" wrapText="1"/>
    </xf>
    <xf numFmtId="0" fontId="0" fillId="0" borderId="0" xfId="0" applyAlignment="1">
      <alignment vertical="top"/>
    </xf>
    <xf numFmtId="3" fontId="0" fillId="33" borderId="77" xfId="0" applyNumberFormat="1" applyFill="1" applyBorder="1" applyAlignment="1">
      <alignment vertical="center"/>
    </xf>
    <xf numFmtId="0" fontId="0" fillId="0" borderId="22" xfId="0" applyBorder="1" applyAlignment="1">
      <alignment vertical="center"/>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lignment horizontal="center" vertical="center"/>
    </xf>
    <xf numFmtId="0" fontId="8" fillId="33" borderId="77" xfId="0" applyFont="1" applyFill="1" applyBorder="1" applyAlignment="1" applyProtection="1">
      <alignment vertical="center" wrapText="1"/>
      <protection locked="0"/>
    </xf>
    <xf numFmtId="0" fontId="0" fillId="33" borderId="23" xfId="0" applyFill="1" applyBorder="1" applyAlignment="1">
      <alignment vertical="center"/>
    </xf>
    <xf numFmtId="0" fontId="0" fillId="33" borderId="22" xfId="0" applyFill="1" applyBorder="1" applyAlignment="1">
      <alignment vertical="center"/>
    </xf>
    <xf numFmtId="0" fontId="1" fillId="0" borderId="77" xfId="0" applyFont="1" applyFill="1" applyBorder="1" applyAlignment="1" applyProtection="1">
      <alignment vertical="center"/>
      <protection locked="0"/>
    </xf>
    <xf numFmtId="0" fontId="1" fillId="0" borderId="22" xfId="0" applyFont="1" applyFill="1" applyBorder="1" applyAlignment="1">
      <alignment vertical="center"/>
    </xf>
    <xf numFmtId="0" fontId="0" fillId="0" borderId="77"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1" fillId="33" borderId="77" xfId="0" applyFont="1" applyFill="1" applyBorder="1" applyAlignment="1" applyProtection="1">
      <alignment vertical="center"/>
      <protection locked="0"/>
    </xf>
    <xf numFmtId="0" fontId="1" fillId="33" borderId="23" xfId="0" applyFont="1" applyFill="1" applyBorder="1" applyAlignment="1">
      <alignment vertical="center"/>
    </xf>
    <xf numFmtId="0" fontId="1" fillId="33" borderId="22" xfId="0" applyFont="1" applyFill="1" applyBorder="1" applyAlignment="1">
      <alignment vertical="center"/>
    </xf>
    <xf numFmtId="0" fontId="1" fillId="33" borderId="12" xfId="0" applyFont="1" applyFill="1" applyBorder="1" applyAlignment="1" applyProtection="1">
      <alignment vertical="center"/>
      <protection locked="0"/>
    </xf>
    <xf numFmtId="0" fontId="1" fillId="33" borderId="13" xfId="0" applyFont="1"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1" fillId="33" borderId="18" xfId="0" applyFont="1" applyFill="1" applyBorder="1" applyAlignment="1" applyProtection="1">
      <alignment vertical="center"/>
      <protection locked="0"/>
    </xf>
    <xf numFmtId="0" fontId="0" fillId="0" borderId="82" xfId="0" applyFill="1" applyBorder="1" applyAlignment="1" applyProtection="1">
      <alignment vertical="center"/>
      <protection locked="0"/>
    </xf>
    <xf numFmtId="0" fontId="0" fillId="0" borderId="83" xfId="0" applyFill="1" applyBorder="1" applyAlignment="1">
      <alignment vertical="center"/>
    </xf>
    <xf numFmtId="0" fontId="47" fillId="0" borderId="10" xfId="0" applyFont="1" applyBorder="1" applyAlignment="1">
      <alignment vertical="center"/>
    </xf>
    <xf numFmtId="0" fontId="0" fillId="0" borderId="18" xfId="0" applyBorder="1" applyAlignment="1">
      <alignment vertical="center"/>
    </xf>
    <xf numFmtId="0" fontId="8" fillId="33" borderId="23" xfId="0" applyFont="1" applyFill="1" applyBorder="1" applyAlignment="1" applyProtection="1">
      <alignment vertical="center"/>
      <protection locked="0"/>
    </xf>
    <xf numFmtId="0" fontId="0" fillId="0" borderId="22" xfId="0" applyFill="1" applyBorder="1" applyAlignment="1">
      <alignment vertical="center"/>
    </xf>
    <xf numFmtId="0" fontId="8" fillId="0" borderId="77"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8" fillId="0" borderId="22" xfId="0" applyFont="1" applyFill="1" applyBorder="1" applyAlignment="1">
      <alignment vertical="center"/>
    </xf>
    <xf numFmtId="0" fontId="21" fillId="35" borderId="84" xfId="0" applyFont="1" applyFill="1" applyBorder="1" applyAlignment="1" applyProtection="1">
      <alignment horizontal="center" vertical="top" wrapText="1"/>
      <protection locked="0"/>
    </xf>
    <xf numFmtId="0" fontId="10" fillId="0" borderId="84" xfId="0" applyFont="1" applyBorder="1" applyAlignment="1" applyProtection="1">
      <alignment/>
      <protection locked="0"/>
    </xf>
    <xf numFmtId="0" fontId="10" fillId="0" borderId="84" xfId="0" applyFont="1" applyBorder="1" applyAlignment="1">
      <alignment horizontal="center" vertical="center"/>
    </xf>
    <xf numFmtId="0" fontId="10" fillId="0" borderId="84" xfId="0" applyFont="1" applyBorder="1" applyAlignment="1">
      <alignment/>
    </xf>
    <xf numFmtId="0" fontId="10" fillId="0" borderId="59" xfId="0" applyFont="1" applyBorder="1" applyAlignment="1">
      <alignment horizontal="center" vertical="center"/>
    </xf>
    <xf numFmtId="0" fontId="10" fillId="0" borderId="59" xfId="0" applyFont="1" applyBorder="1" applyAlignment="1">
      <alignment/>
    </xf>
    <xf numFmtId="0" fontId="21" fillId="35" borderId="59" xfId="0" applyFont="1" applyFill="1" applyBorder="1" applyAlignment="1" applyProtection="1">
      <alignment horizontal="center" vertical="top" wrapText="1"/>
      <protection locked="0"/>
    </xf>
    <xf numFmtId="0" fontId="10" fillId="0" borderId="59" xfId="0" applyFont="1" applyBorder="1" applyAlignment="1" applyProtection="1">
      <alignment/>
      <protection locked="0"/>
    </xf>
    <xf numFmtId="0" fontId="0" fillId="0" borderId="33" xfId="0" applyFont="1" applyBorder="1" applyAlignment="1">
      <alignment horizontal="left" vertical="center" wrapText="1"/>
    </xf>
    <xf numFmtId="0" fontId="0" fillId="0" borderId="34" xfId="0" applyBorder="1" applyAlignment="1">
      <alignment horizontal="left" vertical="center" wrapText="1"/>
    </xf>
    <xf numFmtId="0" fontId="22" fillId="34" borderId="58" xfId="0" applyFont="1" applyFill="1" applyBorder="1" applyAlignment="1">
      <alignment horizontal="center" vertical="center" wrapText="1"/>
    </xf>
    <xf numFmtId="0" fontId="0" fillId="0" borderId="58" xfId="0" applyBorder="1" applyAlignment="1">
      <alignment/>
    </xf>
    <xf numFmtId="0" fontId="0" fillId="0" borderId="58" xfId="0" applyBorder="1" applyAlignment="1">
      <alignment horizontal="center" vertical="center" wrapText="1"/>
    </xf>
    <xf numFmtId="0" fontId="10" fillId="35" borderId="59" xfId="0" applyFont="1" applyFill="1" applyBorder="1" applyAlignment="1" applyProtection="1">
      <alignment/>
      <protection locked="0"/>
    </xf>
    <xf numFmtId="0" fontId="0" fillId="0" borderId="32" xfId="0" applyFont="1" applyBorder="1" applyAlignment="1">
      <alignment horizontal="left" vertical="center" wrapText="1"/>
    </xf>
    <xf numFmtId="0" fontId="0" fillId="0" borderId="23" xfId="0" applyBorder="1" applyAlignment="1">
      <alignment horizontal="left" vertical="center" wrapText="1"/>
    </xf>
    <xf numFmtId="0" fontId="15" fillId="34"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41" xfId="0" applyFont="1" applyBorder="1" applyAlignment="1">
      <alignment horizontal="left" vertical="center" wrapText="1"/>
    </xf>
    <xf numFmtId="0" fontId="0" fillId="0" borderId="42" xfId="0" applyBorder="1" applyAlignment="1">
      <alignment horizontal="left" vertical="center" wrapText="1"/>
    </xf>
    <xf numFmtId="0" fontId="23" fillId="33" borderId="13" xfId="0" applyFont="1" applyFill="1" applyBorder="1" applyAlignment="1" applyProtection="1">
      <alignment horizontal="right"/>
      <protection locked="0"/>
    </xf>
    <xf numFmtId="0" fontId="26" fillId="33" borderId="13" xfId="0" applyFont="1" applyFill="1" applyBorder="1" applyAlignment="1" applyProtection="1">
      <alignment/>
      <protection locked="0"/>
    </xf>
    <xf numFmtId="0" fontId="15" fillId="34" borderId="85" xfId="0" applyFont="1" applyFill="1" applyBorder="1" applyAlignment="1">
      <alignment horizontal="center" vertical="center" wrapText="1"/>
    </xf>
    <xf numFmtId="0" fontId="0" fillId="0" borderId="86" xfId="0" applyBorder="1" applyAlignment="1">
      <alignment/>
    </xf>
    <xf numFmtId="0" fontId="0" fillId="0" borderId="87" xfId="0" applyBorder="1" applyAlignment="1">
      <alignment/>
    </xf>
    <xf numFmtId="0" fontId="23" fillId="0" borderId="33" xfId="0" applyFont="1" applyBorder="1" applyAlignment="1">
      <alignment horizontal="center" vertical="center"/>
    </xf>
    <xf numFmtId="0" fontId="0" fillId="0" borderId="34" xfId="0" applyBorder="1" applyAlignment="1">
      <alignment vertical="center"/>
    </xf>
    <xf numFmtId="0" fontId="0" fillId="0" borderId="45" xfId="0" applyBorder="1" applyAlignment="1">
      <alignment vertical="center"/>
    </xf>
    <xf numFmtId="0" fontId="23" fillId="0" borderId="32" xfId="0" applyFont="1" applyBorder="1" applyAlignment="1">
      <alignment horizontal="center" vertical="center"/>
    </xf>
    <xf numFmtId="0" fontId="0" fillId="0" borderId="44" xfId="0" applyBorder="1" applyAlignment="1">
      <alignment vertical="center"/>
    </xf>
    <xf numFmtId="0" fontId="23" fillId="0" borderId="41"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1" fillId="0" borderId="35" xfId="0" applyFont="1" applyBorder="1" applyAlignment="1">
      <alignment horizontal="center" vertical="center" wrapText="1"/>
    </xf>
    <xf numFmtId="0" fontId="0" fillId="0" borderId="35" xfId="0" applyBorder="1" applyAlignment="1">
      <alignment/>
    </xf>
    <xf numFmtId="0" fontId="1" fillId="34" borderId="35" xfId="0" applyFont="1" applyFill="1" applyBorder="1" applyAlignment="1">
      <alignment wrapText="1"/>
    </xf>
    <xf numFmtId="0" fontId="0" fillId="0" borderId="35" xfId="0" applyBorder="1" applyAlignment="1">
      <alignment wrapText="1"/>
    </xf>
    <xf numFmtId="0" fontId="10" fillId="0" borderId="32" xfId="0" applyFont="1" applyBorder="1" applyAlignment="1">
      <alignment horizontal="left" vertical="center" wrapText="1"/>
    </xf>
    <xf numFmtId="0" fontId="10" fillId="0" borderId="23"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23" fillId="0" borderId="53" xfId="0" applyFont="1" applyBorder="1" applyAlignment="1">
      <alignment horizontal="center" vertical="center"/>
    </xf>
    <xf numFmtId="0" fontId="0" fillId="0" borderId="49" xfId="0" applyBorder="1" applyAlignment="1">
      <alignment vertical="center"/>
    </xf>
    <xf numFmtId="0" fontId="0" fillId="0" borderId="35" xfId="0" applyBorder="1" applyAlignment="1">
      <alignment vertical="center"/>
    </xf>
    <xf numFmtId="0" fontId="1" fillId="34" borderId="35" xfId="0" applyFont="1" applyFill="1" applyBorder="1" applyAlignment="1">
      <alignment vertical="center" wrapText="1"/>
    </xf>
    <xf numFmtId="0" fontId="0" fillId="0" borderId="35" xfId="0" applyBorder="1" applyAlignment="1">
      <alignmen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35" borderId="32" xfId="0" applyFont="1" applyFill="1" applyBorder="1" applyAlignment="1" applyProtection="1">
      <alignment/>
      <protection locked="0"/>
    </xf>
    <xf numFmtId="0" fontId="10" fillId="35" borderId="23" xfId="0" applyFont="1" applyFill="1" applyBorder="1" applyAlignment="1" applyProtection="1">
      <alignment/>
      <protection locked="0"/>
    </xf>
    <xf numFmtId="0" fontId="10" fillId="35" borderId="44" xfId="0" applyFont="1" applyFill="1" applyBorder="1" applyAlignment="1" applyProtection="1">
      <alignment/>
      <protection locked="0"/>
    </xf>
    <xf numFmtId="0" fontId="22" fillId="34" borderId="41" xfId="0" applyFont="1" applyFill="1" applyBorder="1" applyAlignment="1">
      <alignment horizontal="center" vertical="center" wrapText="1"/>
    </xf>
    <xf numFmtId="0" fontId="22" fillId="34" borderId="42"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21" fillId="35" borderId="33" xfId="0" applyFont="1" applyFill="1" applyBorder="1" applyAlignment="1" applyProtection="1">
      <alignment horizontal="center" vertical="top" wrapText="1"/>
      <protection locked="0"/>
    </xf>
    <xf numFmtId="0" fontId="21" fillId="35" borderId="34" xfId="0" applyFont="1" applyFill="1" applyBorder="1" applyAlignment="1" applyProtection="1">
      <alignment horizontal="center" vertical="top" wrapText="1"/>
      <protection locked="0"/>
    </xf>
    <xf numFmtId="0" fontId="21" fillId="35" borderId="45" xfId="0" applyFont="1" applyFill="1" applyBorder="1" applyAlignment="1" applyProtection="1">
      <alignment horizontal="center" vertical="top" wrapText="1"/>
      <protection locked="0"/>
    </xf>
    <xf numFmtId="0" fontId="21" fillId="35" borderId="32" xfId="0" applyFont="1" applyFill="1" applyBorder="1" applyAlignment="1" applyProtection="1">
      <alignment horizontal="center" vertical="top" wrapText="1"/>
      <protection locked="0"/>
    </xf>
    <xf numFmtId="0" fontId="21" fillId="35" borderId="23" xfId="0" applyFont="1" applyFill="1" applyBorder="1" applyAlignment="1" applyProtection="1">
      <alignment horizontal="center" vertical="top" wrapText="1"/>
      <protection locked="0"/>
    </xf>
    <xf numFmtId="0" fontId="21" fillId="35" borderId="44" xfId="0" applyFont="1" applyFill="1" applyBorder="1" applyAlignment="1" applyProtection="1">
      <alignment horizontal="center" vertical="top" wrapText="1"/>
      <protection locked="0"/>
    </xf>
    <xf numFmtId="0" fontId="10" fillId="0" borderId="32" xfId="0" applyFont="1" applyBorder="1" applyAlignment="1">
      <alignment vertical="center" wrapText="1"/>
    </xf>
    <xf numFmtId="0" fontId="0" fillId="0" borderId="23" xfId="0" applyBorder="1" applyAlignment="1">
      <alignment vertical="center" wrapText="1"/>
    </xf>
    <xf numFmtId="0" fontId="10" fillId="0" borderId="33" xfId="0" applyFont="1" applyBorder="1" applyAlignment="1">
      <alignment vertical="center" wrapText="1"/>
    </xf>
    <xf numFmtId="0" fontId="0" fillId="0" borderId="34" xfId="0" applyBorder="1" applyAlignment="1">
      <alignment vertical="center" wrapText="1"/>
    </xf>
    <xf numFmtId="0" fontId="10" fillId="0" borderId="41" xfId="0" applyFont="1" applyBorder="1" applyAlignment="1">
      <alignment vertical="center" wrapText="1"/>
    </xf>
    <xf numFmtId="0" fontId="0" fillId="0" borderId="42" xfId="0" applyBorder="1" applyAlignment="1">
      <alignment vertical="center" wrapText="1"/>
    </xf>
    <xf numFmtId="0" fontId="0" fillId="0" borderId="32" xfId="0" applyFont="1" applyBorder="1" applyAlignment="1">
      <alignment horizontal="left" vertical="center"/>
    </xf>
    <xf numFmtId="0" fontId="0" fillId="0" borderId="23" xfId="0" applyBorder="1" applyAlignment="1">
      <alignment horizontal="left" vertical="center"/>
    </xf>
    <xf numFmtId="0" fontId="1" fillId="34" borderId="35" xfId="0" applyFont="1" applyFill="1" applyBorder="1" applyAlignment="1">
      <alignment vertical="center"/>
    </xf>
    <xf numFmtId="0" fontId="0" fillId="0" borderId="35" xfId="0" applyFont="1" applyBorder="1" applyAlignment="1">
      <alignment vertical="center"/>
    </xf>
    <xf numFmtId="0" fontId="15" fillId="34" borderId="35" xfId="0" applyFont="1" applyFill="1" applyBorder="1" applyAlignment="1">
      <alignment horizontal="center" vertical="center"/>
    </xf>
    <xf numFmtId="0" fontId="0" fillId="0" borderId="35" xfId="0" applyFont="1" applyBorder="1" applyAlignment="1">
      <alignment horizontal="center" vertical="center"/>
    </xf>
    <xf numFmtId="0" fontId="1" fillId="0" borderId="35" xfId="0" applyFont="1" applyBorder="1" applyAlignment="1">
      <alignment horizontal="center" vertical="center"/>
    </xf>
    <xf numFmtId="0" fontId="0" fillId="0" borderId="59" xfId="0" applyBorder="1" applyAlignment="1">
      <alignment/>
    </xf>
    <xf numFmtId="0" fontId="0" fillId="0" borderId="84" xfId="0" applyBorder="1" applyAlignment="1">
      <alignment/>
    </xf>
    <xf numFmtId="0" fontId="0" fillId="0" borderId="84" xfId="0" applyBorder="1" applyAlignment="1">
      <alignment horizontal="center" vertical="center"/>
    </xf>
    <xf numFmtId="0" fontId="0" fillId="0" borderId="59" xfId="0" applyBorder="1" applyAlignment="1">
      <alignment horizontal="center" vertical="center"/>
    </xf>
    <xf numFmtId="0" fontId="10" fillId="0" borderId="59" xfId="0" applyFont="1" applyBorder="1" applyAlignment="1">
      <alignment horizontal="center" vertical="center" wrapText="1"/>
    </xf>
    <xf numFmtId="0" fontId="0" fillId="0" borderId="59" xfId="0" applyBorder="1" applyAlignment="1">
      <alignment horizontal="center" vertical="center" wrapText="1"/>
    </xf>
    <xf numFmtId="0" fontId="10" fillId="0" borderId="84" xfId="0" applyFont="1" applyBorder="1" applyAlignment="1">
      <alignment vertical="center"/>
    </xf>
    <xf numFmtId="0" fontId="0" fillId="0" borderId="35" xfId="0" applyBorder="1" applyAlignment="1">
      <alignment horizontal="center" vertical="center"/>
    </xf>
    <xf numFmtId="0" fontId="0" fillId="0" borderId="58" xfId="0" applyBorder="1" applyAlignment="1">
      <alignment vertical="center"/>
    </xf>
    <xf numFmtId="0" fontId="10" fillId="0" borderId="59" xfId="0" applyFont="1" applyBorder="1" applyAlignment="1">
      <alignment vertical="center"/>
    </xf>
    <xf numFmtId="0" fontId="10" fillId="35" borderId="59" xfId="0" applyFont="1" applyFill="1" applyBorder="1" applyAlignment="1" applyProtection="1">
      <alignment vertical="center"/>
      <protection locked="0"/>
    </xf>
    <xf numFmtId="0" fontId="10" fillId="0" borderId="59" xfId="0" applyFont="1" applyBorder="1" applyAlignment="1" applyProtection="1">
      <alignment vertical="center"/>
      <protection locked="0"/>
    </xf>
    <xf numFmtId="0" fontId="21" fillId="35" borderId="59" xfId="0" applyFont="1" applyFill="1" applyBorder="1" applyAlignment="1" applyProtection="1">
      <alignment horizontal="center" vertical="center" wrapText="1"/>
      <protection locked="0"/>
    </xf>
    <xf numFmtId="0" fontId="21" fillId="35" borderId="84" xfId="0" applyFont="1" applyFill="1" applyBorder="1" applyAlignment="1" applyProtection="1">
      <alignment horizontal="center" vertical="center" wrapText="1"/>
      <protection locked="0"/>
    </xf>
    <xf numFmtId="0" fontId="10" fillId="0" borderId="84" xfId="0" applyFont="1" applyBorder="1" applyAlignment="1" applyProtection="1">
      <alignment vertical="center"/>
      <protection locked="0"/>
    </xf>
    <xf numFmtId="0" fontId="10" fillId="0" borderId="41" xfId="0" applyFont="1" applyBorder="1" applyAlignment="1">
      <alignment vertical="center"/>
    </xf>
    <xf numFmtId="0" fontId="0" fillId="0" borderId="58" xfId="0" applyBorder="1" applyAlignment="1">
      <alignment horizontal="center" vertical="center"/>
    </xf>
    <xf numFmtId="0" fontId="17" fillId="34" borderId="32" xfId="0" applyFont="1" applyFill="1" applyBorder="1" applyAlignment="1">
      <alignment vertical="center" wrapText="1"/>
    </xf>
    <xf numFmtId="0" fontId="1" fillId="0" borderId="32" xfId="0" applyFont="1" applyBorder="1" applyAlignment="1">
      <alignment horizontal="center" vertical="center" wrapText="1"/>
    </xf>
    <xf numFmtId="0" fontId="17" fillId="34" borderId="33" xfId="0" applyFont="1" applyFill="1" applyBorder="1" applyAlignment="1">
      <alignment vertical="center" wrapText="1"/>
    </xf>
    <xf numFmtId="0" fontId="1" fillId="0" borderId="33" xfId="0" applyFont="1" applyBorder="1" applyAlignment="1">
      <alignment horizontal="center" vertical="center" wrapText="1"/>
    </xf>
    <xf numFmtId="0" fontId="1" fillId="0" borderId="41" xfId="0" applyFont="1" applyBorder="1" applyAlignment="1">
      <alignment horizontal="center" vertical="center" wrapText="1"/>
    </xf>
    <xf numFmtId="0" fontId="1" fillId="34" borderId="35" xfId="0" applyFont="1" applyFill="1" applyBorder="1" applyAlignment="1">
      <alignment horizontal="center" vertical="center" wrapText="1"/>
    </xf>
    <xf numFmtId="0" fontId="21" fillId="35" borderId="59" xfId="0" applyFont="1" applyFill="1" applyBorder="1" applyAlignment="1" applyProtection="1">
      <alignment vertical="center"/>
      <protection locked="0"/>
    </xf>
    <xf numFmtId="0" fontId="21" fillId="35" borderId="84" xfId="0" applyFont="1" applyFill="1" applyBorder="1" applyAlignment="1" applyProtection="1">
      <alignment vertical="center"/>
      <protection locked="0"/>
    </xf>
    <xf numFmtId="0" fontId="22" fillId="34" borderId="58" xfId="0" applyFont="1" applyFill="1" applyBorder="1" applyAlignment="1">
      <alignment horizontal="center" vertical="center"/>
    </xf>
    <xf numFmtId="0" fontId="0" fillId="0" borderId="23" xfId="0"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1" fillId="34" borderId="88" xfId="0" applyFont="1" applyFill="1" applyBorder="1" applyAlignment="1">
      <alignment horizontal="center" vertical="center" wrapText="1"/>
    </xf>
    <xf numFmtId="0" fontId="1" fillId="0" borderId="85" xfId="0" applyFont="1" applyBorder="1" applyAlignment="1">
      <alignment horizontal="center" vertical="center" wrapText="1"/>
    </xf>
    <xf numFmtId="0" fontId="10" fillId="35" borderId="59" xfId="0"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84" xfId="0" applyFont="1" applyBorder="1" applyAlignment="1" applyProtection="1">
      <alignment horizontal="center" vertical="center" wrapText="1"/>
      <protection locked="0"/>
    </xf>
    <xf numFmtId="0" fontId="10" fillId="0" borderId="84" xfId="0" applyFont="1" applyBorder="1" applyAlignment="1">
      <alignment horizontal="center" vertical="center" wrapText="1"/>
    </xf>
    <xf numFmtId="0" fontId="17" fillId="34" borderId="33" xfId="52" applyNumberFormat="1" applyFont="1" applyFill="1" applyBorder="1" applyAlignment="1">
      <alignment vertical="center" wrapText="1"/>
    </xf>
    <xf numFmtId="0" fontId="22" fillId="34" borderId="73" xfId="0" applyFont="1" applyFill="1" applyBorder="1" applyAlignment="1">
      <alignment horizontal="center" vertical="center" wrapText="1"/>
    </xf>
    <xf numFmtId="0" fontId="0" fillId="0" borderId="73" xfId="0" applyBorder="1" applyAlignment="1">
      <alignment horizontal="center" vertical="center" wrapText="1"/>
    </xf>
    <xf numFmtId="0" fontId="17" fillId="34" borderId="32" xfId="0" applyFont="1" applyFill="1" applyBorder="1" applyAlignment="1">
      <alignment vertical="center" wrapText="1"/>
    </xf>
    <xf numFmtId="0" fontId="17" fillId="34" borderId="41" xfId="0" applyFont="1" applyFill="1" applyBorder="1" applyAlignment="1">
      <alignment vertical="center" wrapText="1"/>
    </xf>
    <xf numFmtId="0" fontId="17" fillId="34" borderId="42" xfId="0" applyFont="1" applyFill="1" applyBorder="1" applyAlignment="1">
      <alignment vertical="center" wrapText="1"/>
    </xf>
    <xf numFmtId="0" fontId="1" fillId="34" borderId="89"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90" xfId="0" applyBorder="1" applyAlignment="1">
      <alignment horizontal="center" vertical="center" wrapText="1"/>
    </xf>
    <xf numFmtId="0" fontId="15" fillId="34" borderId="91" xfId="0" applyFont="1" applyFill="1" applyBorder="1" applyAlignment="1">
      <alignment horizontal="center" vertical="center" wrapText="1"/>
    </xf>
    <xf numFmtId="0" fontId="0" fillId="0" borderId="92" xfId="0" applyBorder="1" applyAlignment="1">
      <alignment horizontal="center" vertical="center" wrapText="1"/>
    </xf>
    <xf numFmtId="0" fontId="15" fillId="34" borderId="93" xfId="0" applyFont="1" applyFill="1" applyBorder="1" applyAlignment="1">
      <alignment horizontal="center" vertical="center" wrapText="1"/>
    </xf>
    <xf numFmtId="0" fontId="1" fillId="0" borderId="93" xfId="0" applyFont="1" applyBorder="1" applyAlignment="1">
      <alignment horizontal="center" vertical="center" wrapText="1"/>
    </xf>
    <xf numFmtId="0" fontId="1" fillId="34" borderId="67" xfId="0" applyFont="1" applyFill="1" applyBorder="1" applyAlignment="1">
      <alignment horizontal="center" vertical="center" wrapText="1"/>
    </xf>
    <xf numFmtId="0" fontId="0" fillId="0" borderId="54" xfId="0" applyBorder="1" applyAlignment="1">
      <alignment horizontal="center" vertical="center" wrapText="1"/>
    </xf>
    <xf numFmtId="0" fontId="15" fillId="34" borderId="94" xfId="0"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17" fillId="34" borderId="95" xfId="52" applyNumberFormat="1" applyFont="1" applyFill="1" applyBorder="1" applyAlignment="1">
      <alignment vertical="center" wrapText="1"/>
    </xf>
    <xf numFmtId="0" fontId="17" fillId="34" borderId="77" xfId="0" applyFont="1" applyFill="1" applyBorder="1" applyAlignment="1">
      <alignment vertical="center" wrapText="1"/>
    </xf>
    <xf numFmtId="0" fontId="16" fillId="34" borderId="32" xfId="0" applyFont="1" applyFill="1" applyBorder="1" applyAlignment="1">
      <alignment vertical="center" wrapText="1"/>
    </xf>
    <xf numFmtId="0" fontId="16" fillId="34" borderId="33" xfId="0" applyFont="1" applyFill="1" applyBorder="1" applyAlignment="1">
      <alignment vertical="center" wrapText="1"/>
    </xf>
    <xf numFmtId="0" fontId="10" fillId="0" borderId="41" xfId="0" applyFont="1" applyBorder="1" applyAlignment="1">
      <alignment vertical="center" wrapText="1"/>
    </xf>
    <xf numFmtId="0" fontId="10" fillId="0" borderId="34" xfId="0" applyFont="1" applyBorder="1" applyAlignment="1">
      <alignment vertical="center" wrapText="1"/>
    </xf>
    <xf numFmtId="0" fontId="0" fillId="0" borderId="53" xfId="0" applyBorder="1" applyAlignment="1">
      <alignment horizontal="center" vertical="center" wrapText="1"/>
    </xf>
    <xf numFmtId="0" fontId="0" fillId="0" borderId="10"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0" borderId="23" xfId="0" applyFont="1" applyBorder="1" applyAlignment="1">
      <alignment vertical="center" wrapText="1"/>
    </xf>
    <xf numFmtId="0" fontId="10" fillId="0" borderId="53" xfId="0" applyFont="1" applyBorder="1" applyAlignment="1">
      <alignment vertical="center" wrapText="1"/>
    </xf>
    <xf numFmtId="0" fontId="10" fillId="0" borderId="10" xfId="0" applyFont="1" applyBorder="1" applyAlignment="1">
      <alignment vertical="center" wrapText="1"/>
    </xf>
    <xf numFmtId="0" fontId="21" fillId="35" borderId="32" xfId="0" applyFont="1" applyFill="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4" xfId="0" applyFont="1" applyBorder="1" applyAlignment="1">
      <alignment horizontal="center" vertical="center" wrapText="1"/>
    </xf>
    <xf numFmtId="0" fontId="17" fillId="34" borderId="33" xfId="0" applyFont="1" applyFill="1" applyBorder="1" applyAlignment="1">
      <alignment vertical="center" wrapText="1"/>
    </xf>
    <xf numFmtId="0" fontId="17" fillId="34" borderId="59" xfId="0" applyFont="1" applyFill="1" applyBorder="1" applyAlignment="1">
      <alignment horizontal="center" vertical="center" wrapText="1"/>
    </xf>
    <xf numFmtId="0" fontId="15" fillId="34" borderId="86" xfId="0" applyFont="1" applyFill="1" applyBorder="1" applyAlignment="1">
      <alignment horizontal="center" vertical="center" wrapText="1"/>
    </xf>
    <xf numFmtId="0" fontId="15" fillId="34" borderId="87" xfId="0" applyFont="1" applyFill="1" applyBorder="1" applyAlignment="1">
      <alignment horizontal="center" vertical="center" wrapText="1"/>
    </xf>
    <xf numFmtId="0" fontId="23" fillId="33" borderId="13" xfId="0" applyFont="1" applyFill="1" applyBorder="1" applyAlignment="1">
      <alignment horizontal="right"/>
    </xf>
    <xf numFmtId="0" fontId="26" fillId="33" borderId="13" xfId="0" applyFont="1" applyFill="1" applyBorder="1" applyAlignment="1">
      <alignment/>
    </xf>
    <xf numFmtId="0" fontId="10" fillId="0" borderId="23" xfId="0" applyFont="1" applyBorder="1" applyAlignment="1">
      <alignment vertical="center" wrapText="1"/>
    </xf>
    <xf numFmtId="0" fontId="10" fillId="0" borderId="34" xfId="0" applyFont="1" applyBorder="1" applyAlignment="1">
      <alignment vertical="center" wrapText="1"/>
    </xf>
    <xf numFmtId="0" fontId="10" fillId="0" borderId="42" xfId="0" applyFont="1" applyBorder="1" applyAlignment="1">
      <alignment vertical="center" wrapText="1"/>
    </xf>
    <xf numFmtId="0" fontId="0" fillId="0" borderId="41" xfId="0" applyBorder="1" applyAlignment="1">
      <alignment horizontal="center" vertical="center" wrapText="1"/>
    </xf>
    <xf numFmtId="0" fontId="10" fillId="35" borderId="84" xfId="0" applyFont="1" applyFill="1" applyBorder="1" applyAlignment="1" applyProtection="1">
      <alignment horizontal="center" vertical="center" wrapText="1"/>
      <protection locked="0"/>
    </xf>
    <xf numFmtId="0" fontId="17" fillId="34" borderId="0" xfId="0" applyFont="1" applyFill="1" applyBorder="1" applyAlignment="1">
      <alignment vertical="center" wrapText="1"/>
    </xf>
    <xf numFmtId="0" fontId="10" fillId="0" borderId="0" xfId="0" applyFont="1" applyBorder="1" applyAlignment="1">
      <alignment vertical="center" wrapText="1"/>
    </xf>
    <xf numFmtId="0" fontId="15" fillId="34" borderId="96" xfId="0" applyFont="1" applyFill="1" applyBorder="1" applyAlignment="1">
      <alignment horizontal="center" vertical="center" wrapText="1"/>
    </xf>
    <xf numFmtId="0" fontId="0" fillId="0" borderId="0" xfId="0" applyAlignment="1">
      <alignment horizontal="center" vertical="center" wrapText="1"/>
    </xf>
    <xf numFmtId="0" fontId="17" fillId="34" borderId="97" xfId="0" applyFont="1" applyFill="1" applyBorder="1" applyAlignment="1">
      <alignment vertical="center" wrapText="1"/>
    </xf>
    <xf numFmtId="0" fontId="10" fillId="0" borderId="13" xfId="0" applyFont="1" applyBorder="1" applyAlignment="1">
      <alignment vertical="center" wrapText="1"/>
    </xf>
    <xf numFmtId="0" fontId="10" fillId="35" borderId="32" xfId="0" applyFont="1" applyFill="1" applyBorder="1" applyAlignment="1" applyProtection="1">
      <alignment horizontal="center" vertical="center" wrapText="1"/>
      <protection locked="0"/>
    </xf>
    <xf numFmtId="0" fontId="10" fillId="35" borderId="23" xfId="0" applyFont="1" applyFill="1" applyBorder="1" applyAlignment="1" applyProtection="1">
      <alignment horizontal="center" vertical="center" wrapText="1"/>
      <protection locked="0"/>
    </xf>
    <xf numFmtId="0" fontId="10" fillId="35" borderId="44" xfId="0" applyFont="1" applyFill="1" applyBorder="1" applyAlignment="1" applyProtection="1">
      <alignment horizontal="center" vertical="center" wrapText="1"/>
      <protection locked="0"/>
    </xf>
    <xf numFmtId="0" fontId="21" fillId="35" borderId="33" xfId="0" applyFont="1" applyFill="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85" xfId="0" applyBorder="1" applyAlignment="1">
      <alignment horizontal="center" vertical="center" wrapText="1"/>
    </xf>
    <xf numFmtId="0" fontId="1" fillId="34" borderId="85" xfId="0" applyFont="1" applyFill="1" applyBorder="1" applyAlignment="1">
      <alignment horizontal="center" vertical="center" wrapText="1"/>
    </xf>
    <xf numFmtId="0" fontId="1" fillId="34" borderId="86" xfId="0" applyFont="1" applyFill="1" applyBorder="1" applyAlignment="1">
      <alignment horizontal="center" vertical="center" wrapText="1"/>
    </xf>
    <xf numFmtId="0" fontId="1" fillId="34" borderId="87" xfId="0" applyFont="1" applyFill="1" applyBorder="1" applyAlignment="1">
      <alignment horizontal="center" vertical="center" wrapText="1"/>
    </xf>
    <xf numFmtId="0" fontId="1" fillId="34" borderId="35" xfId="0" applyFont="1" applyFill="1" applyBorder="1" applyAlignment="1">
      <alignment horizontal="center" wrapText="1"/>
    </xf>
    <xf numFmtId="0" fontId="0" fillId="0" borderId="35" xfId="0" applyBorder="1" applyAlignment="1">
      <alignment horizontal="center" wrapText="1"/>
    </xf>
    <xf numFmtId="0" fontId="23" fillId="0" borderId="0" xfId="0" applyNumberFormat="1" applyFont="1" applyFill="1" applyBorder="1" applyAlignment="1" applyProtection="1">
      <alignment vertical="top" wrapText="1"/>
      <protection/>
    </xf>
    <xf numFmtId="0" fontId="26" fillId="0" borderId="0" xfId="0" applyFont="1" applyAlignment="1">
      <alignment wrapText="1"/>
    </xf>
    <xf numFmtId="0" fontId="15" fillId="34" borderId="58"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0" xfId="0" applyAlignment="1">
      <alignment wrapText="1"/>
    </xf>
    <xf numFmtId="0" fontId="23" fillId="0" borderId="0" xfId="0" applyFont="1" applyAlignment="1">
      <alignment horizontal="right"/>
    </xf>
    <xf numFmtId="0" fontId="0" fillId="0" borderId="85" xfId="0" applyBorder="1" applyAlignment="1">
      <alignment/>
    </xf>
    <xf numFmtId="0" fontId="0" fillId="0" borderId="23" xfId="0" applyBorder="1" applyAlignment="1" applyProtection="1">
      <alignment/>
      <protection locked="0"/>
    </xf>
    <xf numFmtId="0" fontId="0" fillId="0" borderId="44" xfId="0" applyBorder="1" applyAlignment="1" applyProtection="1">
      <alignment/>
      <protection locked="0"/>
    </xf>
    <xf numFmtId="0" fontId="0" fillId="0" borderId="34" xfId="0" applyBorder="1" applyAlignment="1" applyProtection="1">
      <alignment/>
      <protection locked="0"/>
    </xf>
    <xf numFmtId="0" fontId="0" fillId="0" borderId="45" xfId="0" applyBorder="1" applyAlignment="1" applyProtection="1">
      <alignment/>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45" xfId="0" applyFont="1" applyBorder="1" applyAlignment="1">
      <alignment horizontal="center" vertical="center"/>
    </xf>
    <xf numFmtId="0" fontId="10" fillId="35" borderId="32" xfId="0" applyFont="1" applyFill="1" applyBorder="1" applyAlignment="1" applyProtection="1">
      <alignment horizontal="center"/>
      <protection locked="0"/>
    </xf>
    <xf numFmtId="0" fontId="10" fillId="35" borderId="23" xfId="0" applyFont="1" applyFill="1" applyBorder="1" applyAlignment="1" applyProtection="1">
      <alignment horizontal="center"/>
      <protection locked="0"/>
    </xf>
    <xf numFmtId="0" fontId="10" fillId="35" borderId="44" xfId="0" applyFont="1" applyFill="1" applyBorder="1" applyAlignment="1" applyProtection="1">
      <alignment horizontal="center"/>
      <protection locked="0"/>
    </xf>
    <xf numFmtId="0" fontId="10" fillId="0" borderId="32" xfId="0" applyFont="1" applyBorder="1" applyAlignment="1">
      <alignment horizontal="center" vertical="center"/>
    </xf>
    <xf numFmtId="0" fontId="10" fillId="0" borderId="23" xfId="0" applyFont="1" applyBorder="1" applyAlignment="1">
      <alignment horizontal="center" vertical="center"/>
    </xf>
    <xf numFmtId="0" fontId="10" fillId="0" borderId="44" xfId="0" applyFont="1" applyBorder="1" applyAlignment="1">
      <alignment horizontal="center" vertical="center"/>
    </xf>
    <xf numFmtId="0" fontId="0" fillId="0" borderId="84" xfId="0" applyBorder="1" applyAlignment="1" applyProtection="1">
      <alignment/>
      <protection locked="0"/>
    </xf>
    <xf numFmtId="0" fontId="0" fillId="0" borderId="59" xfId="0" applyBorder="1" applyAlignment="1" applyProtection="1">
      <alignment/>
      <protection locked="0"/>
    </xf>
    <xf numFmtId="0" fontId="10" fillId="35" borderId="98" xfId="0" applyFont="1" applyFill="1" applyBorder="1" applyAlignment="1" applyProtection="1">
      <alignment/>
      <protection locked="0"/>
    </xf>
    <xf numFmtId="0" fontId="10" fillId="0" borderId="11" xfId="0" applyFont="1" applyBorder="1" applyAlignment="1" applyProtection="1">
      <alignment/>
      <protection locked="0"/>
    </xf>
    <xf numFmtId="0" fontId="21" fillId="35" borderId="99" xfId="0" applyFont="1" applyFill="1" applyBorder="1" applyAlignment="1" applyProtection="1">
      <alignment horizontal="center" vertical="top" wrapText="1"/>
      <protection locked="0"/>
    </xf>
    <xf numFmtId="0" fontId="10" fillId="0" borderId="100" xfId="0" applyFont="1" applyBorder="1" applyAlignment="1" applyProtection="1">
      <alignment/>
      <protection locked="0"/>
    </xf>
    <xf numFmtId="0" fontId="5" fillId="0" borderId="0" xfId="48" applyAlignment="1" applyProtection="1">
      <alignment/>
      <protection/>
    </xf>
    <xf numFmtId="0" fontId="5" fillId="0" borderId="0" xfId="48" applyFont="1" applyAlignment="1" applyProtection="1">
      <alignment/>
      <protection/>
    </xf>
    <xf numFmtId="0" fontId="0" fillId="0" borderId="53" xfId="0" applyBorder="1" applyAlignment="1">
      <alignment vertical="center"/>
    </xf>
    <xf numFmtId="0" fontId="10" fillId="0" borderId="11" xfId="0" applyFont="1" applyBorder="1" applyAlignment="1">
      <alignment horizontal="center" vertical="center"/>
    </xf>
    <xf numFmtId="0" fontId="10" fillId="0" borderId="11" xfId="0" applyFont="1" applyBorder="1" applyAlignment="1">
      <alignment/>
    </xf>
    <xf numFmtId="0" fontId="10" fillId="0" borderId="101" xfId="0" applyFont="1" applyBorder="1" applyAlignment="1">
      <alignment/>
    </xf>
    <xf numFmtId="0" fontId="10" fillId="0" borderId="100" xfId="0" applyFont="1" applyBorder="1" applyAlignment="1">
      <alignment horizontal="center" vertical="center" wrapText="1"/>
    </xf>
    <xf numFmtId="0" fontId="10" fillId="0" borderId="100" xfId="0" applyFont="1" applyBorder="1" applyAlignment="1">
      <alignment/>
    </xf>
    <xf numFmtId="0" fontId="10" fillId="0" borderId="102" xfId="0" applyFont="1" applyBorder="1" applyAlignment="1">
      <alignment/>
    </xf>
    <xf numFmtId="0" fontId="10" fillId="0" borderId="11" xfId="0" applyFont="1" applyBorder="1" applyAlignment="1">
      <alignment horizontal="center" wrapText="1"/>
    </xf>
    <xf numFmtId="0" fontId="10" fillId="0" borderId="11" xfId="0" applyFont="1" applyBorder="1" applyAlignment="1">
      <alignment horizontal="center"/>
    </xf>
    <xf numFmtId="0" fontId="10" fillId="0" borderId="100" xfId="0" applyFont="1" applyBorder="1" applyAlignment="1">
      <alignment horizontal="center" vertical="center"/>
    </xf>
    <xf numFmtId="0" fontId="0" fillId="0" borderId="32" xfId="0" applyBorder="1" applyAlignment="1">
      <alignment vertical="center"/>
    </xf>
    <xf numFmtId="0" fontId="21" fillId="34" borderId="21" xfId="0" applyFont="1" applyFill="1" applyBorder="1" applyAlignment="1">
      <alignment horizontal="center" vertical="center" wrapText="1"/>
    </xf>
    <xf numFmtId="0" fontId="0" fillId="0" borderId="21" xfId="0" applyBorder="1" applyAlignment="1">
      <alignment/>
    </xf>
    <xf numFmtId="0" fontId="15" fillId="34" borderId="103" xfId="0" applyFont="1" applyFill="1" applyBorder="1" applyAlignment="1">
      <alignment horizontal="center" vertical="center" wrapText="1"/>
    </xf>
    <xf numFmtId="0" fontId="0"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10" xfId="0" applyBorder="1" applyAlignment="1">
      <alignment horizontal="center" vertical="center"/>
    </xf>
    <xf numFmtId="0" fontId="0" fillId="0" borderId="104" xfId="0" applyBorder="1" applyAlignment="1">
      <alignment horizontal="center" vertical="center"/>
    </xf>
    <xf numFmtId="0" fontId="0" fillId="0" borderId="33" xfId="0" applyBorder="1" applyAlignment="1">
      <alignment vertical="center"/>
    </xf>
    <xf numFmtId="0" fontId="10" fillId="35" borderId="84" xfId="0" applyFont="1" applyFill="1" applyBorder="1" applyAlignment="1" applyProtection="1">
      <alignment/>
      <protection locked="0"/>
    </xf>
    <xf numFmtId="0" fontId="0" fillId="0" borderId="58" xfId="0" applyFont="1" applyBorder="1" applyAlignment="1">
      <alignment/>
    </xf>
    <xf numFmtId="0" fontId="15" fillId="34" borderId="58" xfId="0" applyFont="1" applyFill="1" applyBorder="1" applyAlignment="1">
      <alignment horizontal="center" vertical="center"/>
    </xf>
    <xf numFmtId="0" fontId="1" fillId="34" borderId="85" xfId="0" applyFont="1" applyFill="1" applyBorder="1" applyAlignment="1">
      <alignment wrapText="1"/>
    </xf>
    <xf numFmtId="0" fontId="1" fillId="34" borderId="86" xfId="0" applyFont="1" applyFill="1" applyBorder="1" applyAlignment="1">
      <alignment wrapText="1"/>
    </xf>
    <xf numFmtId="0" fontId="1" fillId="34" borderId="87" xfId="0" applyFont="1" applyFill="1" applyBorder="1" applyAlignment="1">
      <alignment wrapText="1"/>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7" fillId="34" borderId="53" xfId="0" applyFont="1" applyFill="1" applyBorder="1" applyAlignment="1">
      <alignment vertical="center" wrapText="1"/>
    </xf>
    <xf numFmtId="0" fontId="10" fillId="0" borderId="10" xfId="0" applyFont="1" applyBorder="1" applyAlignment="1">
      <alignment vertical="center"/>
    </xf>
    <xf numFmtId="0" fontId="0" fillId="0" borderId="41" xfId="0" applyBorder="1" applyAlignment="1">
      <alignment vertical="center"/>
    </xf>
    <xf numFmtId="0" fontId="16" fillId="34" borderId="53" xfId="0" applyFont="1" applyFill="1" applyBorder="1" applyAlignment="1">
      <alignment vertical="center" wrapText="1"/>
    </xf>
    <xf numFmtId="0" fontId="5" fillId="0" borderId="0" xfId="48" applyAlignment="1" applyProtection="1">
      <alignment/>
      <protection locked="0"/>
    </xf>
    <xf numFmtId="0" fontId="8" fillId="0" borderId="0" xfId="0" applyFont="1" applyAlignment="1">
      <alignment/>
    </xf>
    <xf numFmtId="0" fontId="2" fillId="0" borderId="0" xfId="0" applyFont="1" applyBorder="1" applyAlignment="1">
      <alignment wrapText="1"/>
    </xf>
    <xf numFmtId="0" fontId="0" fillId="0" borderId="0" xfId="0" applyBorder="1" applyAlignment="1">
      <alignment wrapText="1"/>
    </xf>
    <xf numFmtId="0" fontId="0" fillId="0" borderId="105" xfId="0" applyBorder="1" applyAlignment="1">
      <alignment vertical="center" wrapText="1"/>
    </xf>
    <xf numFmtId="0" fontId="0" fillId="0" borderId="79" xfId="0"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5" xfId="0" applyBorder="1" applyAlignment="1">
      <alignment vertical="center" wrapText="1"/>
    </xf>
    <xf numFmtId="0" fontId="0" fillId="0" borderId="16" xfId="0" applyBorder="1" applyAlignment="1">
      <alignment vertical="center" wrapText="1"/>
    </xf>
    <xf numFmtId="0" fontId="41" fillId="0" borderId="15"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11" xfId="0"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80" xfId="0" applyBorder="1" applyAlignment="1">
      <alignment vertical="center"/>
    </xf>
    <xf numFmtId="0" fontId="8" fillId="0" borderId="0" xfId="0" applyFont="1" applyBorder="1" applyAlignment="1">
      <alignment vertical="center" wrapText="1"/>
    </xf>
    <xf numFmtId="0" fontId="0" fillId="0" borderId="11" xfId="0" applyBorder="1" applyAlignment="1">
      <alignment vertical="center"/>
    </xf>
    <xf numFmtId="0" fontId="2" fillId="0" borderId="0" xfId="0" applyFont="1" applyBorder="1" applyAlignment="1">
      <alignment vertical="top" wrapText="1"/>
    </xf>
    <xf numFmtId="0" fontId="10" fillId="0" borderId="7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164" fontId="8" fillId="0" borderId="77" xfId="0" applyNumberFormat="1" applyFont="1" applyBorder="1" applyAlignment="1">
      <alignment/>
    </xf>
    <xf numFmtId="0" fontId="0" fillId="0" borderId="23" xfId="0" applyBorder="1" applyAlignment="1">
      <alignment/>
    </xf>
    <xf numFmtId="0" fontId="0" fillId="0" borderId="22" xfId="0" applyBorder="1" applyAlignment="1">
      <alignment/>
    </xf>
    <xf numFmtId="0" fontId="41" fillId="0" borderId="0" xfId="0" applyFont="1" applyBorder="1" applyAlignment="1">
      <alignment vertical="top" wrapText="1"/>
    </xf>
    <xf numFmtId="0" fontId="1" fillId="0" borderId="0" xfId="0" applyFont="1" applyAlignment="1">
      <alignment/>
    </xf>
    <xf numFmtId="0" fontId="0" fillId="0" borderId="11" xfId="0" applyFont="1" applyBorder="1" applyAlignment="1">
      <alignment/>
    </xf>
    <xf numFmtId="0" fontId="0" fillId="0" borderId="77" xfId="0" applyFont="1" applyBorder="1" applyAlignment="1">
      <alignment horizontal="center"/>
    </xf>
    <xf numFmtId="0" fontId="0" fillId="0" borderId="23" xfId="0" applyFont="1" applyBorder="1" applyAlignment="1">
      <alignment horizontal="center"/>
    </xf>
    <xf numFmtId="0" fontId="0" fillId="0" borderId="22" xfId="0" applyFont="1" applyBorder="1" applyAlignment="1">
      <alignment horizontal="center"/>
    </xf>
    <xf numFmtId="0" fontId="1" fillId="0" borderId="11" xfId="0" applyFont="1" applyBorder="1" applyAlignment="1">
      <alignment/>
    </xf>
    <xf numFmtId="0" fontId="1" fillId="0" borderId="77"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xf>
    <xf numFmtId="0" fontId="10" fillId="0" borderId="7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66675</xdr:rowOff>
    </xdr:from>
    <xdr:to>
      <xdr:col>0</xdr:col>
      <xdr:colOff>180975</xdr:colOff>
      <xdr:row>7</xdr:row>
      <xdr:rowOff>247650</xdr:rowOff>
    </xdr:to>
    <xdr:sp>
      <xdr:nvSpPr>
        <xdr:cNvPr id="1" name="Rectangle 3"/>
        <xdr:cNvSpPr>
          <a:spLocks/>
        </xdr:cNvSpPr>
      </xdr:nvSpPr>
      <xdr:spPr>
        <a:xfrm>
          <a:off x="28575" y="1657350"/>
          <a:ext cx="152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xdr:row>
      <xdr:rowOff>66675</xdr:rowOff>
    </xdr:from>
    <xdr:to>
      <xdr:col>4</xdr:col>
      <xdr:colOff>180975</xdr:colOff>
      <xdr:row>7</xdr:row>
      <xdr:rowOff>247650</xdr:rowOff>
    </xdr:to>
    <xdr:sp>
      <xdr:nvSpPr>
        <xdr:cNvPr id="2" name="Rectangle 4"/>
        <xdr:cNvSpPr>
          <a:spLocks/>
        </xdr:cNvSpPr>
      </xdr:nvSpPr>
      <xdr:spPr>
        <a:xfrm>
          <a:off x="2047875" y="1657350"/>
          <a:ext cx="152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22</xdr:row>
      <xdr:rowOff>57150</xdr:rowOff>
    </xdr:from>
    <xdr:to>
      <xdr:col>3</xdr:col>
      <xdr:colOff>123825</xdr:colOff>
      <xdr:row>22</xdr:row>
      <xdr:rowOff>171450</xdr:rowOff>
    </xdr:to>
    <xdr:sp>
      <xdr:nvSpPr>
        <xdr:cNvPr id="3" name="Rectangle 35"/>
        <xdr:cNvSpPr>
          <a:spLocks/>
        </xdr:cNvSpPr>
      </xdr:nvSpPr>
      <xdr:spPr>
        <a:xfrm>
          <a:off x="1285875" y="53721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22</xdr:row>
      <xdr:rowOff>57150</xdr:rowOff>
    </xdr:from>
    <xdr:to>
      <xdr:col>5</xdr:col>
      <xdr:colOff>123825</xdr:colOff>
      <xdr:row>22</xdr:row>
      <xdr:rowOff>171450</xdr:rowOff>
    </xdr:to>
    <xdr:sp>
      <xdr:nvSpPr>
        <xdr:cNvPr id="4" name="Rectangle 36"/>
        <xdr:cNvSpPr>
          <a:spLocks/>
        </xdr:cNvSpPr>
      </xdr:nvSpPr>
      <xdr:spPr>
        <a:xfrm>
          <a:off x="2295525" y="53721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23</xdr:row>
      <xdr:rowOff>57150</xdr:rowOff>
    </xdr:from>
    <xdr:to>
      <xdr:col>3</xdr:col>
      <xdr:colOff>123825</xdr:colOff>
      <xdr:row>23</xdr:row>
      <xdr:rowOff>171450</xdr:rowOff>
    </xdr:to>
    <xdr:sp>
      <xdr:nvSpPr>
        <xdr:cNvPr id="5" name="Rectangle 45"/>
        <xdr:cNvSpPr>
          <a:spLocks/>
        </xdr:cNvSpPr>
      </xdr:nvSpPr>
      <xdr:spPr>
        <a:xfrm>
          <a:off x="1285875" y="56007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23</xdr:row>
      <xdr:rowOff>57150</xdr:rowOff>
    </xdr:from>
    <xdr:to>
      <xdr:col>5</xdr:col>
      <xdr:colOff>123825</xdr:colOff>
      <xdr:row>23</xdr:row>
      <xdr:rowOff>171450</xdr:rowOff>
    </xdr:to>
    <xdr:sp>
      <xdr:nvSpPr>
        <xdr:cNvPr id="6" name="Rectangle 46"/>
        <xdr:cNvSpPr>
          <a:spLocks/>
        </xdr:cNvSpPr>
      </xdr:nvSpPr>
      <xdr:spPr>
        <a:xfrm>
          <a:off x="2295525" y="56007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24</xdr:row>
      <xdr:rowOff>57150</xdr:rowOff>
    </xdr:from>
    <xdr:to>
      <xdr:col>3</xdr:col>
      <xdr:colOff>123825</xdr:colOff>
      <xdr:row>24</xdr:row>
      <xdr:rowOff>171450</xdr:rowOff>
    </xdr:to>
    <xdr:sp>
      <xdr:nvSpPr>
        <xdr:cNvPr id="7" name="Rectangle 49"/>
        <xdr:cNvSpPr>
          <a:spLocks/>
        </xdr:cNvSpPr>
      </xdr:nvSpPr>
      <xdr:spPr>
        <a:xfrm>
          <a:off x="1285875" y="58293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24</xdr:row>
      <xdr:rowOff>57150</xdr:rowOff>
    </xdr:from>
    <xdr:to>
      <xdr:col>5</xdr:col>
      <xdr:colOff>123825</xdr:colOff>
      <xdr:row>24</xdr:row>
      <xdr:rowOff>171450</xdr:rowOff>
    </xdr:to>
    <xdr:sp>
      <xdr:nvSpPr>
        <xdr:cNvPr id="8" name="Rectangle 50"/>
        <xdr:cNvSpPr>
          <a:spLocks/>
        </xdr:cNvSpPr>
      </xdr:nvSpPr>
      <xdr:spPr>
        <a:xfrm>
          <a:off x="2295525" y="58293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25</xdr:row>
      <xdr:rowOff>57150</xdr:rowOff>
    </xdr:from>
    <xdr:to>
      <xdr:col>3</xdr:col>
      <xdr:colOff>123825</xdr:colOff>
      <xdr:row>25</xdr:row>
      <xdr:rowOff>171450</xdr:rowOff>
    </xdr:to>
    <xdr:sp>
      <xdr:nvSpPr>
        <xdr:cNvPr id="9" name="Rectangle 55"/>
        <xdr:cNvSpPr>
          <a:spLocks/>
        </xdr:cNvSpPr>
      </xdr:nvSpPr>
      <xdr:spPr>
        <a:xfrm>
          <a:off x="1285875" y="60579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25</xdr:row>
      <xdr:rowOff>57150</xdr:rowOff>
    </xdr:from>
    <xdr:to>
      <xdr:col>5</xdr:col>
      <xdr:colOff>123825</xdr:colOff>
      <xdr:row>25</xdr:row>
      <xdr:rowOff>171450</xdr:rowOff>
    </xdr:to>
    <xdr:sp>
      <xdr:nvSpPr>
        <xdr:cNvPr id="10" name="Rectangle 56"/>
        <xdr:cNvSpPr>
          <a:spLocks/>
        </xdr:cNvSpPr>
      </xdr:nvSpPr>
      <xdr:spPr>
        <a:xfrm>
          <a:off x="2295525" y="60579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57150</xdr:rowOff>
    </xdr:from>
    <xdr:to>
      <xdr:col>3</xdr:col>
      <xdr:colOff>123825</xdr:colOff>
      <xdr:row>26</xdr:row>
      <xdr:rowOff>171450</xdr:rowOff>
    </xdr:to>
    <xdr:sp>
      <xdr:nvSpPr>
        <xdr:cNvPr id="11" name="Rectangle 63"/>
        <xdr:cNvSpPr>
          <a:spLocks/>
        </xdr:cNvSpPr>
      </xdr:nvSpPr>
      <xdr:spPr>
        <a:xfrm>
          <a:off x="1285875" y="62865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26</xdr:row>
      <xdr:rowOff>57150</xdr:rowOff>
    </xdr:from>
    <xdr:to>
      <xdr:col>5</xdr:col>
      <xdr:colOff>123825</xdr:colOff>
      <xdr:row>26</xdr:row>
      <xdr:rowOff>171450</xdr:rowOff>
    </xdr:to>
    <xdr:sp>
      <xdr:nvSpPr>
        <xdr:cNvPr id="12" name="Rectangle 64"/>
        <xdr:cNvSpPr>
          <a:spLocks/>
        </xdr:cNvSpPr>
      </xdr:nvSpPr>
      <xdr:spPr>
        <a:xfrm>
          <a:off x="2295525" y="62865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57150</xdr:rowOff>
    </xdr:from>
    <xdr:to>
      <xdr:col>3</xdr:col>
      <xdr:colOff>123825</xdr:colOff>
      <xdr:row>12</xdr:row>
      <xdr:rowOff>171450</xdr:rowOff>
    </xdr:to>
    <xdr:sp>
      <xdr:nvSpPr>
        <xdr:cNvPr id="13" name="Rectangle 65"/>
        <xdr:cNvSpPr>
          <a:spLocks/>
        </xdr:cNvSpPr>
      </xdr:nvSpPr>
      <xdr:spPr>
        <a:xfrm>
          <a:off x="1285875" y="29813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57150</xdr:rowOff>
    </xdr:from>
    <xdr:to>
      <xdr:col>5</xdr:col>
      <xdr:colOff>123825</xdr:colOff>
      <xdr:row>12</xdr:row>
      <xdr:rowOff>171450</xdr:rowOff>
    </xdr:to>
    <xdr:sp>
      <xdr:nvSpPr>
        <xdr:cNvPr id="14" name="Rectangle 66"/>
        <xdr:cNvSpPr>
          <a:spLocks/>
        </xdr:cNvSpPr>
      </xdr:nvSpPr>
      <xdr:spPr>
        <a:xfrm>
          <a:off x="2295525" y="29813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57150</xdr:rowOff>
    </xdr:from>
    <xdr:to>
      <xdr:col>3</xdr:col>
      <xdr:colOff>123825</xdr:colOff>
      <xdr:row>13</xdr:row>
      <xdr:rowOff>171450</xdr:rowOff>
    </xdr:to>
    <xdr:sp>
      <xdr:nvSpPr>
        <xdr:cNvPr id="15" name="Rectangle 75"/>
        <xdr:cNvSpPr>
          <a:spLocks/>
        </xdr:cNvSpPr>
      </xdr:nvSpPr>
      <xdr:spPr>
        <a:xfrm>
          <a:off x="1285875" y="32099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13</xdr:row>
      <xdr:rowOff>57150</xdr:rowOff>
    </xdr:from>
    <xdr:to>
      <xdr:col>5</xdr:col>
      <xdr:colOff>123825</xdr:colOff>
      <xdr:row>13</xdr:row>
      <xdr:rowOff>171450</xdr:rowOff>
    </xdr:to>
    <xdr:sp>
      <xdr:nvSpPr>
        <xdr:cNvPr id="16" name="Rectangle 76"/>
        <xdr:cNvSpPr>
          <a:spLocks/>
        </xdr:cNvSpPr>
      </xdr:nvSpPr>
      <xdr:spPr>
        <a:xfrm>
          <a:off x="2295525" y="32099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14</xdr:row>
      <xdr:rowOff>57150</xdr:rowOff>
    </xdr:from>
    <xdr:to>
      <xdr:col>3</xdr:col>
      <xdr:colOff>123825</xdr:colOff>
      <xdr:row>14</xdr:row>
      <xdr:rowOff>171450</xdr:rowOff>
    </xdr:to>
    <xdr:sp>
      <xdr:nvSpPr>
        <xdr:cNvPr id="17" name="Rectangle 79"/>
        <xdr:cNvSpPr>
          <a:spLocks/>
        </xdr:cNvSpPr>
      </xdr:nvSpPr>
      <xdr:spPr>
        <a:xfrm>
          <a:off x="1285875" y="34385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14</xdr:row>
      <xdr:rowOff>57150</xdr:rowOff>
    </xdr:from>
    <xdr:to>
      <xdr:col>5</xdr:col>
      <xdr:colOff>123825</xdr:colOff>
      <xdr:row>14</xdr:row>
      <xdr:rowOff>171450</xdr:rowOff>
    </xdr:to>
    <xdr:sp>
      <xdr:nvSpPr>
        <xdr:cNvPr id="18" name="Rectangle 80"/>
        <xdr:cNvSpPr>
          <a:spLocks/>
        </xdr:cNvSpPr>
      </xdr:nvSpPr>
      <xdr:spPr>
        <a:xfrm>
          <a:off x="2295525" y="34385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15</xdr:row>
      <xdr:rowOff>57150</xdr:rowOff>
    </xdr:from>
    <xdr:to>
      <xdr:col>3</xdr:col>
      <xdr:colOff>123825</xdr:colOff>
      <xdr:row>15</xdr:row>
      <xdr:rowOff>171450</xdr:rowOff>
    </xdr:to>
    <xdr:sp>
      <xdr:nvSpPr>
        <xdr:cNvPr id="19" name="Rectangle 85"/>
        <xdr:cNvSpPr>
          <a:spLocks/>
        </xdr:cNvSpPr>
      </xdr:nvSpPr>
      <xdr:spPr>
        <a:xfrm>
          <a:off x="1285875" y="36671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15</xdr:row>
      <xdr:rowOff>57150</xdr:rowOff>
    </xdr:from>
    <xdr:to>
      <xdr:col>5</xdr:col>
      <xdr:colOff>123825</xdr:colOff>
      <xdr:row>15</xdr:row>
      <xdr:rowOff>171450</xdr:rowOff>
    </xdr:to>
    <xdr:sp>
      <xdr:nvSpPr>
        <xdr:cNvPr id="20" name="Rectangle 86"/>
        <xdr:cNvSpPr>
          <a:spLocks/>
        </xdr:cNvSpPr>
      </xdr:nvSpPr>
      <xdr:spPr>
        <a:xfrm>
          <a:off x="2295525" y="36671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16</xdr:row>
      <xdr:rowOff>57150</xdr:rowOff>
    </xdr:from>
    <xdr:to>
      <xdr:col>3</xdr:col>
      <xdr:colOff>123825</xdr:colOff>
      <xdr:row>16</xdr:row>
      <xdr:rowOff>171450</xdr:rowOff>
    </xdr:to>
    <xdr:sp>
      <xdr:nvSpPr>
        <xdr:cNvPr id="21" name="Rectangle 93"/>
        <xdr:cNvSpPr>
          <a:spLocks/>
        </xdr:cNvSpPr>
      </xdr:nvSpPr>
      <xdr:spPr>
        <a:xfrm>
          <a:off x="1285875" y="38957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16</xdr:row>
      <xdr:rowOff>57150</xdr:rowOff>
    </xdr:from>
    <xdr:to>
      <xdr:col>5</xdr:col>
      <xdr:colOff>123825</xdr:colOff>
      <xdr:row>16</xdr:row>
      <xdr:rowOff>171450</xdr:rowOff>
    </xdr:to>
    <xdr:sp>
      <xdr:nvSpPr>
        <xdr:cNvPr id="22" name="Rectangle 94"/>
        <xdr:cNvSpPr>
          <a:spLocks/>
        </xdr:cNvSpPr>
      </xdr:nvSpPr>
      <xdr:spPr>
        <a:xfrm>
          <a:off x="2295525" y="38957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314325</xdr:colOff>
      <xdr:row>198</xdr:row>
      <xdr:rowOff>0</xdr:rowOff>
    </xdr:from>
    <xdr:to>
      <xdr:col>14</xdr:col>
      <xdr:colOff>314325</xdr:colOff>
      <xdr:row>198</xdr:row>
      <xdr:rowOff>0</xdr:rowOff>
    </xdr:to>
    <xdr:sp>
      <xdr:nvSpPr>
        <xdr:cNvPr id="1" name="Line 19"/>
        <xdr:cNvSpPr>
          <a:spLocks/>
        </xdr:cNvSpPr>
      </xdr:nvSpPr>
      <xdr:spPr>
        <a:xfrm flipH="1">
          <a:off x="9201150" y="615219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218</xdr:row>
      <xdr:rowOff>0</xdr:rowOff>
    </xdr:from>
    <xdr:to>
      <xdr:col>11</xdr:col>
      <xdr:colOff>314325</xdr:colOff>
      <xdr:row>218</xdr:row>
      <xdr:rowOff>0</xdr:rowOff>
    </xdr:to>
    <xdr:sp>
      <xdr:nvSpPr>
        <xdr:cNvPr id="2" name="Line 23"/>
        <xdr:cNvSpPr>
          <a:spLocks/>
        </xdr:cNvSpPr>
      </xdr:nvSpPr>
      <xdr:spPr>
        <a:xfrm flipH="1">
          <a:off x="7400925" y="684657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297</xdr:row>
      <xdr:rowOff>0</xdr:rowOff>
    </xdr:from>
    <xdr:to>
      <xdr:col>11</xdr:col>
      <xdr:colOff>314325</xdr:colOff>
      <xdr:row>297</xdr:row>
      <xdr:rowOff>0</xdr:rowOff>
    </xdr:to>
    <xdr:sp>
      <xdr:nvSpPr>
        <xdr:cNvPr id="3" name="Line 33"/>
        <xdr:cNvSpPr>
          <a:spLocks/>
        </xdr:cNvSpPr>
      </xdr:nvSpPr>
      <xdr:spPr>
        <a:xfrm flipH="1">
          <a:off x="7400925" y="965644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3">
    <tabColor indexed="50"/>
  </sheetPr>
  <dimension ref="A2:L177"/>
  <sheetViews>
    <sheetView showGridLines="0" zoomScalePageLayoutView="0" workbookViewId="0" topLeftCell="A1">
      <selection activeCell="B3" sqref="B3"/>
    </sheetView>
  </sheetViews>
  <sheetFormatPr defaultColWidth="11.421875" defaultRowHeight="12.75"/>
  <cols>
    <col min="1" max="1" width="3.7109375" style="23" customWidth="1"/>
    <col min="3" max="3" width="3.7109375" style="0" customWidth="1"/>
    <col min="5" max="5" width="3.7109375" style="0" customWidth="1"/>
    <col min="7" max="7" width="3.7109375" style="0" customWidth="1"/>
    <col min="9" max="9" width="3.7109375" style="0" customWidth="1"/>
    <col min="11" max="11" width="12.7109375" style="0" customWidth="1"/>
    <col min="12" max="12" width="3.7109375" style="23" customWidth="1"/>
    <col min="13" max="16384" width="11.421875" style="23" customWidth="1"/>
  </cols>
  <sheetData>
    <row r="1" ht="12.75"/>
    <row r="2" spans="1:11" ht="20.25">
      <c r="A2" s="418" t="s">
        <v>56</v>
      </c>
      <c r="B2" s="419"/>
      <c r="C2" s="419"/>
      <c r="D2" s="419"/>
      <c r="E2" s="419"/>
      <c r="F2" s="419"/>
      <c r="G2" s="419"/>
      <c r="H2" s="419"/>
      <c r="I2" s="419"/>
      <c r="J2" s="419"/>
      <c r="K2" s="419"/>
    </row>
    <row r="3" ht="15" customHeight="1"/>
    <row r="4" spans="1:11" ht="16.5">
      <c r="A4" s="420" t="s">
        <v>57</v>
      </c>
      <c r="B4" s="421"/>
      <c r="C4" s="421"/>
      <c r="D4" s="421"/>
      <c r="E4" s="421"/>
      <c r="F4" s="421"/>
      <c r="G4" s="421"/>
      <c r="H4" s="421"/>
      <c r="I4" s="421"/>
      <c r="J4" s="421"/>
      <c r="K4" s="421"/>
    </row>
    <row r="5" ht="15" customHeight="1"/>
    <row r="6" spans="1:11" s="12" customFormat="1" ht="12.75">
      <c r="A6" s="409" t="s">
        <v>58</v>
      </c>
      <c r="B6" s="410"/>
      <c r="C6" s="410"/>
      <c r="D6" s="410"/>
      <c r="E6" s="410"/>
      <c r="F6" s="410"/>
      <c r="G6" s="410"/>
      <c r="H6" s="412"/>
      <c r="I6" s="402" t="s">
        <v>83</v>
      </c>
      <c r="J6" s="403"/>
      <c r="K6" s="404"/>
    </row>
    <row r="7" spans="1:11" s="12" customFormat="1" ht="24.75" customHeight="1">
      <c r="A7" s="401"/>
      <c r="B7" s="398"/>
      <c r="C7" s="398"/>
      <c r="D7" s="398"/>
      <c r="E7" s="398"/>
      <c r="F7" s="398"/>
      <c r="G7" s="398"/>
      <c r="H7" s="415"/>
      <c r="I7" s="401"/>
      <c r="J7" s="399"/>
      <c r="K7" s="400"/>
    </row>
    <row r="8" spans="1:11" s="12" customFormat="1" ht="15" customHeight="1">
      <c r="A8" s="409" t="s">
        <v>59</v>
      </c>
      <c r="B8" s="410"/>
      <c r="C8" s="410"/>
      <c r="D8" s="410"/>
      <c r="E8" s="410"/>
      <c r="F8" s="410"/>
      <c r="G8" s="410"/>
      <c r="H8" s="412"/>
      <c r="I8" s="402" t="s">
        <v>82</v>
      </c>
      <c r="J8" s="403"/>
      <c r="K8" s="404"/>
    </row>
    <row r="9" spans="1:11" s="12" customFormat="1" ht="24.75" customHeight="1">
      <c r="A9" s="401"/>
      <c r="B9" s="398"/>
      <c r="C9" s="398"/>
      <c r="D9" s="398"/>
      <c r="E9" s="398"/>
      <c r="F9" s="398"/>
      <c r="G9" s="398"/>
      <c r="H9" s="415"/>
      <c r="I9" s="401"/>
      <c r="J9" s="399"/>
      <c r="K9" s="400"/>
    </row>
    <row r="10" spans="1:11" s="12" customFormat="1" ht="7.5" customHeight="1">
      <c r="A10" s="409"/>
      <c r="B10" s="410"/>
      <c r="K10" s="13"/>
    </row>
    <row r="11" spans="1:11" s="12" customFormat="1" ht="15" customHeight="1">
      <c r="A11" s="405" t="s">
        <v>60</v>
      </c>
      <c r="B11" s="406"/>
      <c r="C11" s="406"/>
      <c r="D11" s="406"/>
      <c r="E11" s="406"/>
      <c r="F11" s="406"/>
      <c r="G11" s="406"/>
      <c r="H11" s="14"/>
      <c r="I11" s="15" t="s">
        <v>81</v>
      </c>
      <c r="J11" s="5"/>
      <c r="K11" s="13"/>
    </row>
    <row r="12" spans="1:11" s="12" customFormat="1" ht="15" customHeight="1">
      <c r="A12" s="416" t="s">
        <v>348</v>
      </c>
      <c r="B12" s="406"/>
      <c r="C12" s="406"/>
      <c r="D12" s="406"/>
      <c r="E12" s="406"/>
      <c r="F12" s="406"/>
      <c r="G12" s="406"/>
      <c r="H12" s="406"/>
      <c r="K12" s="13"/>
    </row>
    <row r="13" spans="1:11" s="12" customFormat="1" ht="7.5" customHeight="1">
      <c r="A13" s="407"/>
      <c r="B13" s="408"/>
      <c r="C13" s="10"/>
      <c r="D13" s="10"/>
      <c r="E13" s="10"/>
      <c r="F13" s="10"/>
      <c r="G13" s="10"/>
      <c r="H13" s="10"/>
      <c r="I13" s="10"/>
      <c r="J13" s="10"/>
      <c r="K13" s="17"/>
    </row>
    <row r="14" spans="1:11" s="12" customFormat="1" ht="7.5" customHeight="1">
      <c r="A14" s="409"/>
      <c r="B14" s="410"/>
      <c r="C14" s="8"/>
      <c r="D14" s="8"/>
      <c r="E14" s="8"/>
      <c r="F14" s="8"/>
      <c r="G14" s="8"/>
      <c r="H14" s="8"/>
      <c r="I14" s="8"/>
      <c r="J14" s="8"/>
      <c r="K14" s="9"/>
    </row>
    <row r="15" spans="1:11" s="12" customFormat="1" ht="15" customHeight="1">
      <c r="A15" s="405" t="s">
        <v>349</v>
      </c>
      <c r="B15" s="406"/>
      <c r="C15" s="406"/>
      <c r="D15" s="406"/>
      <c r="E15" s="406"/>
      <c r="F15" s="406"/>
      <c r="G15" s="406"/>
      <c r="H15" s="406"/>
      <c r="J15" s="27"/>
      <c r="K15" s="13" t="s">
        <v>80</v>
      </c>
    </row>
    <row r="16" spans="1:11" s="12" customFormat="1" ht="15" customHeight="1">
      <c r="A16" s="411"/>
      <c r="B16" s="406"/>
      <c r="K16" s="18" t="s">
        <v>79</v>
      </c>
    </row>
    <row r="17" spans="1:11" s="12" customFormat="1" ht="7.5" customHeight="1">
      <c r="A17" s="407"/>
      <c r="B17" s="408"/>
      <c r="C17" s="10"/>
      <c r="D17" s="10"/>
      <c r="E17" s="10"/>
      <c r="F17" s="10"/>
      <c r="G17" s="10"/>
      <c r="H17" s="10"/>
      <c r="I17" s="10"/>
      <c r="J17" s="10"/>
      <c r="K17" s="22"/>
    </row>
    <row r="18" spans="1:11" s="12" customFormat="1" ht="7.5" customHeight="1">
      <c r="A18" s="409"/>
      <c r="B18" s="410"/>
      <c r="C18" s="8"/>
      <c r="D18" s="8"/>
      <c r="E18" s="8"/>
      <c r="F18" s="8"/>
      <c r="G18" s="8"/>
      <c r="H18" s="8"/>
      <c r="I18" s="8"/>
      <c r="J18" s="8"/>
      <c r="K18" s="9"/>
    </row>
    <row r="19" spans="1:11" s="12" customFormat="1" ht="15" customHeight="1">
      <c r="A19" s="405" t="s">
        <v>61</v>
      </c>
      <c r="B19" s="406"/>
      <c r="D19" s="19" t="s">
        <v>62</v>
      </c>
      <c r="H19" s="398"/>
      <c r="I19" s="399"/>
      <c r="J19" s="399"/>
      <c r="K19" s="400"/>
    </row>
    <row r="20" spans="1:11" s="12" customFormat="1" ht="12.75">
      <c r="A20" s="411"/>
      <c r="B20" s="406"/>
      <c r="K20" s="13"/>
    </row>
    <row r="21" spans="1:11" s="12" customFormat="1" ht="14.25">
      <c r="A21" s="411"/>
      <c r="B21" s="406"/>
      <c r="D21" s="19" t="s">
        <v>63</v>
      </c>
      <c r="J21" s="379"/>
      <c r="K21" s="13"/>
    </row>
    <row r="22" spans="1:11" s="12" customFormat="1" ht="12.75">
      <c r="A22" s="411"/>
      <c r="B22" s="406"/>
      <c r="K22" s="18" t="s">
        <v>220</v>
      </c>
    </row>
    <row r="23" spans="1:11" s="12" customFormat="1" ht="7.5" customHeight="1">
      <c r="A23" s="407"/>
      <c r="B23" s="408"/>
      <c r="C23" s="10"/>
      <c r="D23" s="10"/>
      <c r="E23" s="10"/>
      <c r="F23" s="10"/>
      <c r="G23" s="10"/>
      <c r="H23" s="10"/>
      <c r="I23" s="10"/>
      <c r="J23" s="10"/>
      <c r="K23" s="22"/>
    </row>
    <row r="24" spans="1:11" s="12" customFormat="1" ht="7.5" customHeight="1">
      <c r="A24" s="409"/>
      <c r="B24" s="410"/>
      <c r="C24" s="8"/>
      <c r="D24" s="8"/>
      <c r="E24" s="8"/>
      <c r="F24" s="8"/>
      <c r="G24" s="8"/>
      <c r="H24" s="8"/>
      <c r="I24" s="8"/>
      <c r="J24" s="8"/>
      <c r="K24" s="9"/>
    </row>
    <row r="25" spans="1:11" s="12" customFormat="1" ht="15" customHeight="1">
      <c r="A25" s="405" t="s">
        <v>64</v>
      </c>
      <c r="B25" s="406"/>
      <c r="C25" s="406"/>
      <c r="D25" s="406"/>
      <c r="E25" s="406"/>
      <c r="K25" s="13"/>
    </row>
    <row r="26" spans="1:11" s="12" customFormat="1" ht="12.75">
      <c r="A26" s="411"/>
      <c r="B26" s="406"/>
      <c r="K26" s="13"/>
    </row>
    <row r="27" spans="1:11" s="12" customFormat="1" ht="12.75">
      <c r="A27" s="411"/>
      <c r="B27" s="429"/>
      <c r="C27" s="378"/>
      <c r="D27" s="20" t="s">
        <v>65</v>
      </c>
      <c r="E27" s="378"/>
      <c r="F27" s="20" t="s">
        <v>66</v>
      </c>
      <c r="G27" s="378"/>
      <c r="H27" s="20" t="s">
        <v>67</v>
      </c>
      <c r="I27" s="378"/>
      <c r="J27" s="20" t="s">
        <v>68</v>
      </c>
      <c r="K27" s="13"/>
    </row>
    <row r="28" spans="1:11" s="3" customFormat="1" ht="15" customHeight="1">
      <c r="A28" s="432"/>
      <c r="B28" s="406"/>
      <c r="D28" s="21"/>
      <c r="F28" s="21"/>
      <c r="H28" s="21"/>
      <c r="J28" s="21"/>
      <c r="K28" s="18" t="s">
        <v>69</v>
      </c>
    </row>
    <row r="29" spans="1:11" s="12" customFormat="1" ht="7.5" customHeight="1">
      <c r="A29" s="407"/>
      <c r="B29" s="408"/>
      <c r="C29" s="10"/>
      <c r="D29" s="10"/>
      <c r="E29" s="10"/>
      <c r="F29" s="10"/>
      <c r="G29" s="10"/>
      <c r="H29" s="10"/>
      <c r="I29" s="10"/>
      <c r="J29" s="10"/>
      <c r="K29" s="17"/>
    </row>
    <row r="30" spans="1:11" s="12" customFormat="1" ht="7.5" customHeight="1">
      <c r="A30" s="409"/>
      <c r="B30" s="410"/>
      <c r="C30" s="8"/>
      <c r="D30" s="8"/>
      <c r="E30" s="8"/>
      <c r="F30" s="8"/>
      <c r="G30" s="8"/>
      <c r="H30" s="8"/>
      <c r="I30" s="8"/>
      <c r="J30" s="8"/>
      <c r="K30" s="9"/>
    </row>
    <row r="31" spans="1:11" s="12" customFormat="1" ht="12.75">
      <c r="A31" s="405" t="s">
        <v>70</v>
      </c>
      <c r="B31" s="406"/>
      <c r="C31" s="406"/>
      <c r="D31" s="406"/>
      <c r="E31" s="406"/>
      <c r="J31" s="5"/>
      <c r="K31" s="13" t="s">
        <v>71</v>
      </c>
    </row>
    <row r="32" spans="1:11" s="12" customFormat="1" ht="7.5" customHeight="1">
      <c r="A32" s="407"/>
      <c r="B32" s="408"/>
      <c r="C32" s="10"/>
      <c r="D32" s="10"/>
      <c r="E32" s="10"/>
      <c r="F32" s="10"/>
      <c r="G32" s="10"/>
      <c r="H32" s="10"/>
      <c r="I32" s="10"/>
      <c r="J32" s="10"/>
      <c r="K32" s="17"/>
    </row>
    <row r="33" spans="1:11" s="12" customFormat="1" ht="7.5" customHeight="1">
      <c r="A33" s="409"/>
      <c r="B33" s="410"/>
      <c r="C33" s="8"/>
      <c r="D33" s="8"/>
      <c r="E33" s="8"/>
      <c r="F33" s="8"/>
      <c r="G33" s="8"/>
      <c r="H33" s="8"/>
      <c r="I33" s="8"/>
      <c r="J33" s="8"/>
      <c r="K33" s="9"/>
    </row>
    <row r="34" spans="1:11" s="12" customFormat="1" ht="12.75">
      <c r="A34" s="405" t="s">
        <v>374</v>
      </c>
      <c r="B34" s="406"/>
      <c r="C34" s="406"/>
      <c r="D34" s="406"/>
      <c r="E34" s="406"/>
      <c r="F34" s="406"/>
      <c r="G34" s="406"/>
      <c r="H34" s="406"/>
      <c r="I34" s="406"/>
      <c r="J34" s="5"/>
      <c r="K34" s="13" t="s">
        <v>71</v>
      </c>
    </row>
    <row r="35" spans="1:11" s="12" customFormat="1" ht="12.75">
      <c r="A35" s="411"/>
      <c r="B35" s="406"/>
      <c r="K35" s="18" t="s">
        <v>72</v>
      </c>
    </row>
    <row r="36" spans="1:11" s="12" customFormat="1" ht="7.5" customHeight="1">
      <c r="A36" s="407"/>
      <c r="B36" s="408"/>
      <c r="C36" s="10"/>
      <c r="D36" s="10"/>
      <c r="E36" s="10"/>
      <c r="F36" s="10"/>
      <c r="G36" s="10"/>
      <c r="H36" s="10"/>
      <c r="I36" s="10"/>
      <c r="J36" s="10"/>
      <c r="K36" s="22"/>
    </row>
    <row r="37" spans="1:11" s="12" customFormat="1" ht="7.5" customHeight="1">
      <c r="A37" s="409"/>
      <c r="B37" s="410"/>
      <c r="C37" s="8"/>
      <c r="D37" s="8"/>
      <c r="E37" s="8"/>
      <c r="F37" s="8"/>
      <c r="G37" s="8"/>
      <c r="H37" s="8"/>
      <c r="I37" s="8"/>
      <c r="J37" s="8"/>
      <c r="K37" s="9"/>
    </row>
    <row r="38" spans="1:11" s="12" customFormat="1" ht="15" customHeight="1">
      <c r="A38" s="411"/>
      <c r="B38" s="406"/>
      <c r="D38" s="19" t="s">
        <v>73</v>
      </c>
      <c r="J38" s="5"/>
      <c r="K38" s="13"/>
    </row>
    <row r="39" spans="1:11" s="12" customFormat="1" ht="7.5" customHeight="1">
      <c r="A39" s="407"/>
      <c r="B39" s="408"/>
      <c r="C39" s="10"/>
      <c r="D39" s="10"/>
      <c r="E39" s="10"/>
      <c r="F39" s="10"/>
      <c r="G39" s="10"/>
      <c r="H39" s="10"/>
      <c r="I39" s="10"/>
      <c r="J39" s="10"/>
      <c r="K39" s="17"/>
    </row>
    <row r="40" spans="1:11" s="12" customFormat="1" ht="7.5" customHeight="1">
      <c r="A40" s="409"/>
      <c r="B40" s="410"/>
      <c r="C40" s="8"/>
      <c r="D40" s="8"/>
      <c r="E40" s="8"/>
      <c r="F40" s="8"/>
      <c r="G40" s="8"/>
      <c r="H40" s="8"/>
      <c r="I40" s="8"/>
      <c r="J40" s="8"/>
      <c r="K40" s="9"/>
    </row>
    <row r="41" spans="1:11" s="12" customFormat="1" ht="12.75">
      <c r="A41" s="405" t="s">
        <v>74</v>
      </c>
      <c r="B41" s="406"/>
      <c r="C41" s="406"/>
      <c r="D41" s="406"/>
      <c r="E41" s="406"/>
      <c r="F41" s="406"/>
      <c r="K41" s="13"/>
    </row>
    <row r="42" spans="1:11" s="12" customFormat="1" ht="12.75">
      <c r="A42" s="411"/>
      <c r="B42" s="406"/>
      <c r="K42" s="13"/>
    </row>
    <row r="43" spans="1:11" s="12" customFormat="1" ht="12.75">
      <c r="A43" s="411"/>
      <c r="B43" s="429"/>
      <c r="C43" s="378"/>
      <c r="D43" s="380">
        <v>1946</v>
      </c>
      <c r="E43" s="378"/>
      <c r="F43" s="380">
        <v>1960</v>
      </c>
      <c r="G43" s="378"/>
      <c r="H43" s="380">
        <v>1970</v>
      </c>
      <c r="I43" s="378"/>
      <c r="J43" s="380">
        <v>1985</v>
      </c>
      <c r="K43" s="13" t="s">
        <v>371</v>
      </c>
    </row>
    <row r="44" spans="1:11" s="12" customFormat="1" ht="12.75">
      <c r="A44" s="411"/>
      <c r="B44" s="406"/>
      <c r="C44" s="12" t="s">
        <v>76</v>
      </c>
      <c r="D44" s="381">
        <v>1959</v>
      </c>
      <c r="F44" s="381">
        <v>1969</v>
      </c>
      <c r="H44" s="381">
        <v>1984</v>
      </c>
      <c r="J44" s="381">
        <v>1999</v>
      </c>
      <c r="K44" s="18" t="s">
        <v>372</v>
      </c>
    </row>
    <row r="45" spans="1:11" s="12" customFormat="1" ht="7.5" customHeight="1">
      <c r="A45" s="407"/>
      <c r="B45" s="408"/>
      <c r="C45" s="10"/>
      <c r="D45" s="10"/>
      <c r="E45" s="10"/>
      <c r="F45" s="10"/>
      <c r="G45" s="10"/>
      <c r="H45" s="10"/>
      <c r="I45" s="10"/>
      <c r="J45" s="10"/>
      <c r="K45" s="17"/>
    </row>
    <row r="46" spans="1:11" s="12" customFormat="1" ht="7.5" customHeight="1">
      <c r="A46" s="409"/>
      <c r="B46" s="410"/>
      <c r="C46" s="8"/>
      <c r="D46" s="8"/>
      <c r="E46" s="8"/>
      <c r="F46" s="8"/>
      <c r="G46" s="8"/>
      <c r="H46" s="8"/>
      <c r="I46" s="8"/>
      <c r="J46" s="8"/>
      <c r="K46" s="9"/>
    </row>
    <row r="47" spans="1:11" s="12" customFormat="1" ht="12.75">
      <c r="A47" s="433" t="s">
        <v>75</v>
      </c>
      <c r="B47" s="434"/>
      <c r="C47" s="434"/>
      <c r="D47" s="434"/>
      <c r="E47" s="434"/>
      <c r="F47" s="434"/>
      <c r="G47" s="434"/>
      <c r="H47" s="434"/>
      <c r="I47" s="434"/>
      <c r="K47" s="13"/>
    </row>
    <row r="48" spans="1:11" s="12" customFormat="1" ht="12.75">
      <c r="A48" s="411"/>
      <c r="B48" s="406"/>
      <c r="K48" s="13"/>
    </row>
    <row r="49" spans="1:11" s="12" customFormat="1" ht="12.75">
      <c r="A49" s="411"/>
      <c r="B49" s="406"/>
      <c r="G49" s="12" t="s">
        <v>77</v>
      </c>
      <c r="H49" s="5"/>
      <c r="I49" s="12" t="s">
        <v>76</v>
      </c>
      <c r="J49" s="5"/>
      <c r="K49" s="13" t="s">
        <v>84</v>
      </c>
    </row>
    <row r="50" spans="1:11" s="12" customFormat="1" ht="12.75">
      <c r="A50" s="411"/>
      <c r="B50" s="406"/>
      <c r="K50" s="13"/>
    </row>
    <row r="51" spans="1:11" s="12" customFormat="1" ht="15" customHeight="1">
      <c r="A51" s="411" t="s">
        <v>351</v>
      </c>
      <c r="B51" s="406"/>
      <c r="C51" s="406"/>
      <c r="D51" s="406"/>
      <c r="E51" s="406"/>
      <c r="F51" s="406"/>
      <c r="G51" s="406"/>
      <c r="H51" s="406"/>
      <c r="I51" s="406"/>
      <c r="J51" s="406"/>
      <c r="K51" s="13"/>
    </row>
    <row r="52" spans="1:11" s="12" customFormat="1" ht="12.75">
      <c r="A52" s="411"/>
      <c r="B52" s="406"/>
      <c r="C52" s="406"/>
      <c r="J52" s="27" t="b">
        <f>IF(C43="x",J49-((J49-H49)/(D44-D43)*(D44-J38)),IF(E43="x",J49-((J49-H49)/(F44-F43)*(F44-J38)),IF(G43="x",J49-((J49-H49)/(H44-H43)*(H44-J38)),IF(I43="x",(J49-((J49-H49)/(J44-J43)*(J44-J38)))))))</f>
        <v>0</v>
      </c>
      <c r="K52" s="13" t="s">
        <v>84</v>
      </c>
    </row>
    <row r="53" spans="1:11" s="12" customFormat="1" ht="12.75">
      <c r="A53" s="411"/>
      <c r="B53" s="406"/>
      <c r="K53" s="18" t="s">
        <v>220</v>
      </c>
    </row>
    <row r="54" spans="1:11" s="12" customFormat="1" ht="12.75">
      <c r="A54" s="362" t="s">
        <v>195</v>
      </c>
      <c r="H54" s="364"/>
      <c r="J54" s="363" t="b">
        <f>IF(H54="",J52,J52*H54)</f>
        <v>0</v>
      </c>
      <c r="K54" s="13" t="s">
        <v>84</v>
      </c>
    </row>
    <row r="55" spans="1:11" s="12" customFormat="1" ht="12.75">
      <c r="A55" s="11"/>
      <c r="K55" s="18"/>
    </row>
    <row r="56" spans="1:11" s="12" customFormat="1" ht="12.75">
      <c r="A56" s="362" t="s">
        <v>394</v>
      </c>
      <c r="H56" s="364"/>
      <c r="J56" s="363" t="b">
        <f>IF(H56="",J54,J54*H56)</f>
        <v>0</v>
      </c>
      <c r="K56" s="13" t="s">
        <v>84</v>
      </c>
    </row>
    <row r="57" spans="1:11" s="12" customFormat="1" ht="7.5" customHeight="1">
      <c r="A57" s="407"/>
      <c r="B57" s="408"/>
      <c r="C57" s="10"/>
      <c r="D57" s="10"/>
      <c r="E57" s="10"/>
      <c r="F57" s="10"/>
      <c r="G57" s="10"/>
      <c r="H57" s="10"/>
      <c r="I57" s="10"/>
      <c r="J57" s="10"/>
      <c r="K57" s="22"/>
    </row>
    <row r="58" spans="1:11" s="12" customFormat="1" ht="40.5" customHeight="1">
      <c r="A58" s="396" t="s">
        <v>85</v>
      </c>
      <c r="B58" s="417" t="s">
        <v>352</v>
      </c>
      <c r="C58" s="410"/>
      <c r="D58" s="410"/>
      <c r="E58" s="410"/>
      <c r="F58" s="410"/>
      <c r="G58" s="410"/>
      <c r="H58" s="410"/>
      <c r="I58" s="410"/>
      <c r="J58" s="410"/>
      <c r="K58" s="410"/>
    </row>
    <row r="59" spans="1:11" s="24" customFormat="1" ht="12.75">
      <c r="A59" s="25" t="s">
        <v>86</v>
      </c>
      <c r="B59" s="436" t="s">
        <v>92</v>
      </c>
      <c r="C59" s="437"/>
      <c r="D59" s="437"/>
      <c r="E59" s="437"/>
      <c r="F59" s="437"/>
      <c r="G59" s="437"/>
      <c r="H59" s="437"/>
      <c r="I59" s="437"/>
      <c r="J59" s="437"/>
      <c r="K59" s="437"/>
    </row>
    <row r="60" spans="1:11" s="12" customFormat="1" ht="12.75" customHeight="1">
      <c r="A60" s="25" t="s">
        <v>87</v>
      </c>
      <c r="B60" s="436" t="s">
        <v>219</v>
      </c>
      <c r="C60" s="437"/>
      <c r="D60" s="437"/>
      <c r="E60" s="437"/>
      <c r="F60" s="437"/>
      <c r="G60" s="437"/>
      <c r="H60" s="437"/>
      <c r="I60" s="437"/>
      <c r="J60" s="437"/>
      <c r="K60" s="437"/>
    </row>
    <row r="61" spans="1:11" s="12" customFormat="1" ht="12.75">
      <c r="A61" s="25" t="s">
        <v>88</v>
      </c>
      <c r="B61" s="436" t="s">
        <v>93</v>
      </c>
      <c r="C61" s="437"/>
      <c r="D61" s="437"/>
      <c r="E61" s="437"/>
      <c r="F61" s="437"/>
      <c r="G61" s="437"/>
      <c r="H61" s="437"/>
      <c r="I61" s="437"/>
      <c r="J61" s="437"/>
      <c r="K61" s="437"/>
    </row>
    <row r="62" spans="1:11" s="12" customFormat="1" ht="25.5" customHeight="1">
      <c r="A62" s="25" t="s">
        <v>89</v>
      </c>
      <c r="B62" s="436" t="s">
        <v>770</v>
      </c>
      <c r="C62" s="437"/>
      <c r="D62" s="437"/>
      <c r="E62" s="437"/>
      <c r="F62" s="437"/>
      <c r="G62" s="437"/>
      <c r="H62" s="437"/>
      <c r="I62" s="437"/>
      <c r="J62" s="437"/>
      <c r="K62" s="437"/>
    </row>
    <row r="63" spans="1:11" s="12" customFormat="1" ht="25.5" customHeight="1">
      <c r="A63" s="25" t="s">
        <v>350</v>
      </c>
      <c r="B63" s="436" t="s">
        <v>373</v>
      </c>
      <c r="C63" s="436"/>
      <c r="D63" s="436"/>
      <c r="E63" s="436"/>
      <c r="F63" s="436"/>
      <c r="G63" s="436"/>
      <c r="H63" s="436"/>
      <c r="I63" s="436"/>
      <c r="J63" s="436"/>
      <c r="K63" s="436"/>
    </row>
    <row r="64" s="12" customFormat="1" ht="12.75"/>
    <row r="65" spans="2:11" s="12" customFormat="1" ht="20.25">
      <c r="B65" s="418"/>
      <c r="C65" s="419"/>
      <c r="D65" s="419"/>
      <c r="E65" s="419"/>
      <c r="F65" s="419"/>
      <c r="G65" s="419"/>
      <c r="H65" s="419"/>
      <c r="I65" s="419"/>
      <c r="J65" s="419"/>
      <c r="K65" s="419"/>
    </row>
    <row r="66" spans="2:11" s="12" customFormat="1" ht="12.75">
      <c r="B66"/>
      <c r="C66"/>
      <c r="D66"/>
      <c r="E66"/>
      <c r="F66"/>
      <c r="G66"/>
      <c r="H66"/>
      <c r="I66"/>
      <c r="J66"/>
      <c r="K66"/>
    </row>
    <row r="67" spans="1:12" s="12" customFormat="1" ht="16.5">
      <c r="A67" s="420" t="s">
        <v>57</v>
      </c>
      <c r="B67" s="421"/>
      <c r="C67" s="421"/>
      <c r="D67" s="421"/>
      <c r="E67" s="421"/>
      <c r="F67" s="421"/>
      <c r="G67" s="421"/>
      <c r="H67" s="421"/>
      <c r="I67" s="421"/>
      <c r="J67" s="421"/>
      <c r="K67" s="421"/>
      <c r="L67" s="1"/>
    </row>
    <row r="68" spans="2:11" s="12" customFormat="1" ht="12.75">
      <c r="B68" s="2"/>
      <c r="C68" s="2"/>
      <c r="D68" s="2"/>
      <c r="E68" s="2"/>
      <c r="F68" s="2"/>
      <c r="G68" s="2"/>
      <c r="H68" s="2"/>
      <c r="I68" s="2"/>
      <c r="J68" s="2"/>
      <c r="K68" s="2"/>
    </row>
    <row r="69" spans="2:11" s="12" customFormat="1" ht="15" customHeight="1">
      <c r="B69" s="2"/>
      <c r="C69" s="2"/>
      <c r="D69" s="2"/>
      <c r="E69" s="2"/>
      <c r="F69" s="2"/>
      <c r="G69" s="2"/>
      <c r="H69" s="2"/>
      <c r="I69" s="2"/>
      <c r="J69" s="2"/>
      <c r="K69" s="26" t="s">
        <v>94</v>
      </c>
    </row>
    <row r="70" spans="1:11" s="12" customFormat="1" ht="7.5" customHeight="1">
      <c r="A70" s="30"/>
      <c r="B70" s="409"/>
      <c r="C70" s="410"/>
      <c r="D70" s="8"/>
      <c r="E70" s="8"/>
      <c r="F70" s="8"/>
      <c r="G70" s="8"/>
      <c r="H70" s="8"/>
      <c r="I70" s="8"/>
      <c r="J70" s="8"/>
      <c r="K70" s="33"/>
    </row>
    <row r="71" spans="1:11" s="12" customFormat="1" ht="15" customHeight="1">
      <c r="A71" s="31"/>
      <c r="B71" s="411" t="s">
        <v>95</v>
      </c>
      <c r="C71" s="435"/>
      <c r="D71" s="435"/>
      <c r="E71" s="435"/>
      <c r="F71" s="435"/>
      <c r="G71" s="435"/>
      <c r="H71" s="435"/>
      <c r="I71" s="435"/>
      <c r="J71" s="429"/>
      <c r="K71" s="31"/>
    </row>
    <row r="72" spans="1:11" s="12" customFormat="1" ht="15" customHeight="1">
      <c r="A72" s="31"/>
      <c r="B72" s="16"/>
      <c r="C72" s="10"/>
      <c r="K72" s="31"/>
    </row>
    <row r="73" spans="1:11" s="12" customFormat="1" ht="15" customHeight="1">
      <c r="A73" s="31"/>
      <c r="B73" s="438">
        <f>IF(J15="","",J15)</f>
      </c>
      <c r="C73" s="439"/>
      <c r="D73" s="12" t="s">
        <v>80</v>
      </c>
      <c r="E73" s="29" t="s">
        <v>78</v>
      </c>
      <c r="F73" s="438" t="b">
        <f>IF(J56="","",J56)</f>
        <v>0</v>
      </c>
      <c r="G73" s="439"/>
      <c r="H73" s="12" t="s">
        <v>84</v>
      </c>
      <c r="K73" s="28">
        <f>IF(B73="","",B73*F73)</f>
      </c>
    </row>
    <row r="74" spans="1:11" s="12" customFormat="1" ht="7.5" customHeight="1">
      <c r="A74" s="32"/>
      <c r="B74" s="430"/>
      <c r="C74" s="431"/>
      <c r="D74" s="10"/>
      <c r="E74" s="10"/>
      <c r="F74" s="10"/>
      <c r="G74" s="10"/>
      <c r="H74" s="10"/>
      <c r="I74" s="10"/>
      <c r="J74" s="10"/>
      <c r="K74" s="32"/>
    </row>
    <row r="75" spans="1:11" s="12" customFormat="1" ht="7.5" customHeight="1">
      <c r="A75" s="30"/>
      <c r="B75" s="409"/>
      <c r="C75" s="410"/>
      <c r="D75" s="8"/>
      <c r="E75" s="8"/>
      <c r="F75" s="8"/>
      <c r="G75" s="8"/>
      <c r="H75" s="8"/>
      <c r="I75" s="8"/>
      <c r="J75" s="9"/>
      <c r="K75" s="9"/>
    </row>
    <row r="76" spans="1:11" s="12" customFormat="1" ht="15" customHeight="1">
      <c r="A76" s="35" t="s">
        <v>100</v>
      </c>
      <c r="B76" s="411" t="s">
        <v>97</v>
      </c>
      <c r="C76" s="406"/>
      <c r="F76" s="413"/>
      <c r="G76" s="414"/>
      <c r="H76" s="11" t="s">
        <v>99</v>
      </c>
      <c r="J76" s="13"/>
      <c r="K76" s="34">
        <f>IF(K73="","",ROUND(K73*F76/100,0))</f>
      </c>
    </row>
    <row r="77" spans="1:11" s="12" customFormat="1" ht="15" customHeight="1">
      <c r="A77" s="31"/>
      <c r="B77" s="411" t="s">
        <v>98</v>
      </c>
      <c r="C77" s="406"/>
      <c r="D77" s="406"/>
      <c r="E77" s="406"/>
      <c r="F77" s="406"/>
      <c r="G77" s="406"/>
      <c r="J77" s="13"/>
      <c r="K77" s="13"/>
    </row>
    <row r="78" spans="1:11" s="12" customFormat="1" ht="7.5" customHeight="1">
      <c r="A78" s="32"/>
      <c r="B78" s="407"/>
      <c r="C78" s="408"/>
      <c r="D78" s="10"/>
      <c r="E78" s="10"/>
      <c r="F78" s="10"/>
      <c r="G78" s="10"/>
      <c r="H78" s="10"/>
      <c r="I78" s="10"/>
      <c r="J78" s="17"/>
      <c r="K78" s="17"/>
    </row>
    <row r="79" spans="1:11" s="12" customFormat="1" ht="7.5" customHeight="1">
      <c r="A79" s="7"/>
      <c r="B79" s="8"/>
      <c r="C79" s="8"/>
      <c r="D79" s="8"/>
      <c r="E79" s="8"/>
      <c r="F79" s="8"/>
      <c r="G79" s="8"/>
      <c r="H79" s="8"/>
      <c r="I79" s="8"/>
      <c r="J79" s="8"/>
      <c r="K79" s="30"/>
    </row>
    <row r="80" spans="1:11" s="12" customFormat="1" ht="15" customHeight="1">
      <c r="A80" s="11"/>
      <c r="B80" s="19" t="s">
        <v>377</v>
      </c>
      <c r="C80" s="19"/>
      <c r="K80" s="28">
        <f>IF(K73="","",K73+K76)</f>
      </c>
    </row>
    <row r="81" spans="1:11" s="12" customFormat="1" ht="7.5" customHeight="1">
      <c r="A81" s="16"/>
      <c r="B81" s="10"/>
      <c r="C81" s="10"/>
      <c r="D81" s="10"/>
      <c r="E81" s="10"/>
      <c r="F81" s="10"/>
      <c r="G81" s="10"/>
      <c r="H81" s="10"/>
      <c r="I81" s="10"/>
      <c r="J81" s="10"/>
      <c r="K81" s="32"/>
    </row>
    <row r="82" spans="1:11" s="12" customFormat="1" ht="7.5" customHeight="1">
      <c r="A82" s="30"/>
      <c r="B82" s="8"/>
      <c r="C82" s="8"/>
      <c r="D82" s="8"/>
      <c r="E82" s="8"/>
      <c r="F82" s="8"/>
      <c r="G82" s="8"/>
      <c r="H82" s="8"/>
      <c r="I82" s="8"/>
      <c r="J82" s="9"/>
      <c r="K82" s="9"/>
    </row>
    <row r="83" spans="1:11" s="12" customFormat="1" ht="15" customHeight="1">
      <c r="A83" s="35" t="s">
        <v>78</v>
      </c>
      <c r="B83" s="406" t="s">
        <v>112</v>
      </c>
      <c r="C83" s="406"/>
      <c r="D83" s="4">
        <f>IF(J38="","",J38)</f>
      </c>
      <c r="E83" s="42" t="s">
        <v>113</v>
      </c>
      <c r="F83" s="12" t="s">
        <v>395</v>
      </c>
      <c r="J83" s="338"/>
      <c r="K83" s="43">
        <f>J83/100</f>
        <v>0</v>
      </c>
    </row>
    <row r="84" spans="1:11" s="12" customFormat="1" ht="22.5" customHeight="1">
      <c r="A84" s="31"/>
      <c r="H84" s="425" t="s">
        <v>194</v>
      </c>
      <c r="I84" s="426"/>
      <c r="J84" s="427"/>
      <c r="K84" s="13"/>
    </row>
    <row r="85" spans="1:11" s="12" customFormat="1" ht="15" customHeight="1">
      <c r="A85" s="32"/>
      <c r="B85" s="10"/>
      <c r="C85" s="10"/>
      <c r="D85" s="10"/>
      <c r="E85" s="10"/>
      <c r="F85" s="10"/>
      <c r="G85" s="10"/>
      <c r="H85" s="10"/>
      <c r="I85" s="10"/>
      <c r="J85" s="17"/>
      <c r="K85" s="17"/>
    </row>
    <row r="86" spans="1:11" s="12" customFormat="1" ht="7.5" customHeight="1">
      <c r="A86" s="7"/>
      <c r="B86" s="8"/>
      <c r="C86" s="8"/>
      <c r="D86" s="8"/>
      <c r="E86" s="8"/>
      <c r="F86" s="8"/>
      <c r="G86" s="8"/>
      <c r="H86" s="8"/>
      <c r="I86" s="8"/>
      <c r="J86" s="8"/>
      <c r="K86" s="30"/>
    </row>
    <row r="87" spans="1:11" s="12" customFormat="1" ht="15" customHeight="1">
      <c r="A87" s="11"/>
      <c r="B87" s="19" t="s">
        <v>380</v>
      </c>
      <c r="C87" s="19"/>
      <c r="K87" s="28">
        <f>IF(K80="","",K80*K83)</f>
      </c>
    </row>
    <row r="88" spans="1:11" s="12" customFormat="1" ht="7.5" customHeight="1">
      <c r="A88" s="16"/>
      <c r="B88" s="10"/>
      <c r="C88" s="10"/>
      <c r="D88" s="10"/>
      <c r="E88" s="10"/>
      <c r="F88" s="10"/>
      <c r="G88" s="10"/>
      <c r="H88" s="10"/>
      <c r="I88" s="10"/>
      <c r="J88" s="10"/>
      <c r="K88" s="32"/>
    </row>
    <row r="89" spans="1:11" s="12" customFormat="1" ht="7.5" customHeight="1">
      <c r="A89" s="30"/>
      <c r="B89" s="8"/>
      <c r="C89" s="8"/>
      <c r="D89" s="8"/>
      <c r="E89" s="8"/>
      <c r="F89" s="8"/>
      <c r="G89" s="8"/>
      <c r="H89" s="8"/>
      <c r="I89" s="8"/>
      <c r="J89" s="8"/>
      <c r="K89" s="30"/>
    </row>
    <row r="90" spans="1:11" s="12" customFormat="1" ht="15" customHeight="1">
      <c r="A90" s="35" t="s">
        <v>106</v>
      </c>
      <c r="B90" s="12" t="s">
        <v>101</v>
      </c>
      <c r="K90" s="31"/>
    </row>
    <row r="91" spans="1:11" s="12" customFormat="1" ht="15" customHeight="1">
      <c r="A91" s="31"/>
      <c r="B91" s="428" t="s">
        <v>102</v>
      </c>
      <c r="C91" s="428"/>
      <c r="D91" s="428"/>
      <c r="E91" s="428"/>
      <c r="F91" s="428"/>
      <c r="G91" s="428"/>
      <c r="H91" s="428"/>
      <c r="I91" s="428"/>
      <c r="J91" s="428"/>
      <c r="K91" s="31"/>
    </row>
    <row r="92" spans="1:11" s="12" customFormat="1" ht="15" customHeight="1">
      <c r="A92" s="31"/>
      <c r="B92" s="428" t="s">
        <v>103</v>
      </c>
      <c r="C92" s="428"/>
      <c r="D92" s="428"/>
      <c r="E92" s="428"/>
      <c r="F92" s="428"/>
      <c r="G92" s="428"/>
      <c r="H92" s="428"/>
      <c r="I92" s="428"/>
      <c r="J92" s="428"/>
      <c r="K92" s="31"/>
    </row>
    <row r="93" spans="1:11" s="12" customFormat="1" ht="15" customHeight="1">
      <c r="A93" s="31"/>
      <c r="B93" s="40"/>
      <c r="C93" s="12" t="s">
        <v>105</v>
      </c>
      <c r="D93" s="37">
        <f>IF(K87="","",K87)</f>
      </c>
      <c r="E93" s="4" t="s">
        <v>104</v>
      </c>
      <c r="F93" s="4">
        <f>IF(J31="","",J31)</f>
      </c>
      <c r="G93" s="38" t="s">
        <v>106</v>
      </c>
      <c r="H93" s="4">
        <f>IF(J34="","",J34)</f>
      </c>
      <c r="I93" s="4" t="s">
        <v>107</v>
      </c>
      <c r="K93" s="28">
        <f>IF(D93="","",ROUND((D93*(F93-H93))/F94,0))</f>
      </c>
    </row>
    <row r="94" spans="1:11" s="12" customFormat="1" ht="15" customHeight="1">
      <c r="A94" s="31"/>
      <c r="D94" s="39"/>
      <c r="E94" s="39"/>
      <c r="F94" s="39">
        <f>IF(J31="","",J31)</f>
      </c>
      <c r="G94" s="39"/>
      <c r="H94" s="39"/>
      <c r="I94" s="39"/>
      <c r="K94" s="31"/>
    </row>
    <row r="95" spans="1:11" s="12" customFormat="1" ht="7.5" customHeight="1">
      <c r="A95" s="32"/>
      <c r="B95" s="10"/>
      <c r="C95" s="10"/>
      <c r="D95" s="10"/>
      <c r="E95" s="10"/>
      <c r="F95" s="10"/>
      <c r="G95" s="10"/>
      <c r="H95" s="10"/>
      <c r="I95" s="10"/>
      <c r="J95" s="10"/>
      <c r="K95" s="32"/>
    </row>
    <row r="96" spans="1:11" s="12" customFormat="1" ht="7.5" customHeight="1">
      <c r="A96" s="7"/>
      <c r="B96" s="8"/>
      <c r="C96" s="8"/>
      <c r="D96" s="8"/>
      <c r="E96" s="8"/>
      <c r="F96" s="8"/>
      <c r="G96" s="8"/>
      <c r="H96" s="8"/>
      <c r="I96" s="8"/>
      <c r="J96" s="8"/>
      <c r="K96" s="30"/>
    </row>
    <row r="97" spans="1:11" s="12" customFormat="1" ht="30" customHeight="1">
      <c r="A97" s="11"/>
      <c r="B97" s="423" t="s">
        <v>396</v>
      </c>
      <c r="C97" s="424"/>
      <c r="D97" s="424"/>
      <c r="E97" s="424"/>
      <c r="F97" s="424"/>
      <c r="G97" s="424"/>
      <c r="H97" s="424"/>
      <c r="I97" s="424"/>
      <c r="K97" s="365">
        <f>IF(K87="","",K87-K93)</f>
      </c>
    </row>
    <row r="98" spans="1:11" s="12" customFormat="1" ht="7.5" customHeight="1">
      <c r="A98" s="16"/>
      <c r="B98" s="10"/>
      <c r="C98" s="10"/>
      <c r="D98" s="10"/>
      <c r="E98" s="10"/>
      <c r="F98" s="10"/>
      <c r="G98" s="10"/>
      <c r="H98" s="10"/>
      <c r="I98" s="10"/>
      <c r="J98" s="10"/>
      <c r="K98" s="32"/>
    </row>
    <row r="99" spans="1:11" s="12" customFormat="1" ht="7.5" customHeight="1">
      <c r="A99" s="30"/>
      <c r="B99" s="8"/>
      <c r="C99" s="8"/>
      <c r="D99" s="8"/>
      <c r="E99" s="8"/>
      <c r="F99" s="8"/>
      <c r="G99" s="8"/>
      <c r="H99" s="8"/>
      <c r="I99" s="8"/>
      <c r="J99" s="9"/>
      <c r="K99" s="9"/>
    </row>
    <row r="100" spans="1:11" s="12" customFormat="1" ht="15" customHeight="1">
      <c r="A100" s="35" t="s">
        <v>106</v>
      </c>
      <c r="B100" s="12" t="s">
        <v>110</v>
      </c>
      <c r="J100" s="13"/>
      <c r="K100" s="13"/>
    </row>
    <row r="101" spans="1:11" s="12" customFormat="1" ht="15" customHeight="1">
      <c r="A101" s="31"/>
      <c r="J101" s="13"/>
      <c r="K101" s="13"/>
    </row>
    <row r="102" spans="1:11" s="12" customFormat="1" ht="15" customHeight="1">
      <c r="A102" s="31"/>
      <c r="B102" s="12" t="s">
        <v>108</v>
      </c>
      <c r="C102" s="422"/>
      <c r="D102" s="422"/>
      <c r="E102" s="422"/>
      <c r="F102" s="422"/>
      <c r="G102" s="422"/>
      <c r="H102" s="422"/>
      <c r="I102" s="12" t="s">
        <v>109</v>
      </c>
      <c r="J102" s="13"/>
      <c r="K102" s="41"/>
    </row>
    <row r="103" spans="1:11" s="12" customFormat="1" ht="7.5" customHeight="1">
      <c r="A103" s="31"/>
      <c r="J103" s="13"/>
      <c r="K103" s="366"/>
    </row>
    <row r="104" spans="1:11" s="12" customFormat="1" ht="15" customHeight="1">
      <c r="A104" s="31"/>
      <c r="B104" s="12" t="s">
        <v>108</v>
      </c>
      <c r="C104" s="422"/>
      <c r="D104" s="422"/>
      <c r="E104" s="422"/>
      <c r="F104" s="422"/>
      <c r="G104" s="422"/>
      <c r="H104" s="422"/>
      <c r="I104" s="12" t="s">
        <v>109</v>
      </c>
      <c r="J104" s="13"/>
      <c r="K104" s="41"/>
    </row>
    <row r="105" spans="1:11" s="12" customFormat="1" ht="7.5" customHeight="1">
      <c r="A105" s="32"/>
      <c r="B105" s="10"/>
      <c r="C105" s="10"/>
      <c r="D105" s="10"/>
      <c r="E105" s="10"/>
      <c r="F105" s="10"/>
      <c r="G105" s="10"/>
      <c r="H105" s="10"/>
      <c r="I105" s="10"/>
      <c r="J105" s="17"/>
      <c r="K105" s="17"/>
    </row>
    <row r="106" spans="1:11" s="12" customFormat="1" ht="7.5" customHeight="1">
      <c r="A106" s="30"/>
      <c r="B106" s="8"/>
      <c r="C106" s="8"/>
      <c r="D106" s="8"/>
      <c r="E106" s="8"/>
      <c r="F106" s="8"/>
      <c r="G106" s="8"/>
      <c r="H106" s="8"/>
      <c r="I106" s="8"/>
      <c r="J106" s="9"/>
      <c r="K106" s="9"/>
    </row>
    <row r="107" spans="1:11" s="12" customFormat="1" ht="15" customHeight="1">
      <c r="A107" s="35" t="s">
        <v>106</v>
      </c>
      <c r="B107" s="12" t="s">
        <v>111</v>
      </c>
      <c r="J107" s="13"/>
      <c r="K107" s="13"/>
    </row>
    <row r="108" spans="1:11" s="12" customFormat="1" ht="15" customHeight="1">
      <c r="A108" s="31"/>
      <c r="J108" s="13"/>
      <c r="K108" s="13"/>
    </row>
    <row r="109" spans="1:11" s="12" customFormat="1" ht="15" customHeight="1">
      <c r="A109" s="31"/>
      <c r="B109" s="12" t="s">
        <v>108</v>
      </c>
      <c r="C109" s="422"/>
      <c r="D109" s="422"/>
      <c r="E109" s="422"/>
      <c r="F109" s="422"/>
      <c r="G109" s="422"/>
      <c r="H109" s="422"/>
      <c r="I109" s="12" t="s">
        <v>109</v>
      </c>
      <c r="J109" s="13"/>
      <c r="K109" s="41"/>
    </row>
    <row r="110" spans="1:11" s="12" customFormat="1" ht="7.5" customHeight="1">
      <c r="A110" s="31"/>
      <c r="J110" s="13"/>
      <c r="K110" s="366"/>
    </row>
    <row r="111" spans="1:11" s="12" customFormat="1" ht="15" customHeight="1">
      <c r="A111" s="31"/>
      <c r="B111" s="12" t="s">
        <v>108</v>
      </c>
      <c r="C111" s="422"/>
      <c r="D111" s="422"/>
      <c r="E111" s="422"/>
      <c r="F111" s="422"/>
      <c r="G111" s="422"/>
      <c r="H111" s="422"/>
      <c r="I111" s="12" t="s">
        <v>109</v>
      </c>
      <c r="J111" s="13"/>
      <c r="K111" s="41"/>
    </row>
    <row r="112" spans="1:11" s="12" customFormat="1" ht="7.5" customHeight="1">
      <c r="A112" s="32"/>
      <c r="B112" s="10"/>
      <c r="C112" s="10"/>
      <c r="D112" s="10"/>
      <c r="E112" s="10"/>
      <c r="F112" s="10"/>
      <c r="G112" s="10"/>
      <c r="H112" s="10"/>
      <c r="I112" s="10"/>
      <c r="J112" s="17"/>
      <c r="K112" s="17"/>
    </row>
    <row r="113" spans="1:11" s="12" customFormat="1" ht="7.5" customHeight="1">
      <c r="A113" s="7"/>
      <c r="B113" s="8"/>
      <c r="C113" s="8"/>
      <c r="D113" s="8"/>
      <c r="E113" s="8"/>
      <c r="F113" s="8"/>
      <c r="G113" s="8"/>
      <c r="H113" s="8"/>
      <c r="I113" s="8"/>
      <c r="J113" s="8"/>
      <c r="K113" s="30"/>
    </row>
    <row r="114" spans="1:11" s="12" customFormat="1" ht="23.25" customHeight="1">
      <c r="A114" s="11"/>
      <c r="B114" s="423" t="s">
        <v>378</v>
      </c>
      <c r="C114" s="435"/>
      <c r="D114" s="435"/>
      <c r="E114" s="435"/>
      <c r="F114" s="435"/>
      <c r="G114" s="435"/>
      <c r="I114" s="15" t="s">
        <v>81</v>
      </c>
      <c r="J114" s="5">
        <f>IF(J11="","",J11)</f>
      </c>
      <c r="K114" s="28">
        <f>IF(K97="","",K97-K102-K104-K109-K111)</f>
      </c>
    </row>
    <row r="115" spans="1:11" s="12" customFormat="1" ht="7.5" customHeight="1">
      <c r="A115" s="16"/>
      <c r="B115" s="10"/>
      <c r="C115" s="10"/>
      <c r="D115" s="10"/>
      <c r="E115" s="10"/>
      <c r="F115" s="10"/>
      <c r="G115" s="10"/>
      <c r="H115" s="10"/>
      <c r="I115" s="10"/>
      <c r="J115" s="10"/>
      <c r="K115" s="32"/>
    </row>
    <row r="116" spans="2:11" s="12" customFormat="1" ht="15" customHeight="1">
      <c r="B116" s="2"/>
      <c r="C116" s="2"/>
      <c r="D116" s="2"/>
      <c r="E116" s="2"/>
      <c r="F116" s="2"/>
      <c r="G116" s="2"/>
      <c r="H116" s="2"/>
      <c r="I116" s="2"/>
      <c r="J116" s="2"/>
      <c r="K116" s="2"/>
    </row>
    <row r="117" spans="2:11" s="12" customFormat="1" ht="15" customHeight="1">
      <c r="B117" s="2" t="s">
        <v>114</v>
      </c>
      <c r="C117" s="2"/>
      <c r="D117" s="2"/>
      <c r="E117" s="2"/>
      <c r="F117" s="2" t="s">
        <v>116</v>
      </c>
      <c r="G117" s="2"/>
      <c r="H117" s="2"/>
      <c r="I117" s="2"/>
      <c r="J117" s="2" t="s">
        <v>117</v>
      </c>
      <c r="K117" s="2"/>
    </row>
    <row r="118" spans="2:11" s="12" customFormat="1" ht="15" customHeight="1">
      <c r="B118" s="2"/>
      <c r="C118" s="2"/>
      <c r="D118" s="2"/>
      <c r="E118" s="2"/>
      <c r="F118" s="2"/>
      <c r="G118" s="2"/>
      <c r="H118" s="2"/>
      <c r="I118" s="2"/>
      <c r="J118" s="2"/>
      <c r="K118" s="2"/>
    </row>
    <row r="119" spans="2:11" s="12" customFormat="1" ht="12.75">
      <c r="B119" s="2"/>
      <c r="C119" s="2"/>
      <c r="D119" s="2"/>
      <c r="E119" s="2"/>
      <c r="F119" s="2"/>
      <c r="G119" s="2"/>
      <c r="H119" s="2"/>
      <c r="I119" s="2"/>
      <c r="J119" s="2"/>
      <c r="K119" s="2"/>
    </row>
    <row r="120" spans="2:11" s="12" customFormat="1" ht="12.75">
      <c r="B120" s="2"/>
      <c r="C120" s="2"/>
      <c r="D120" s="2"/>
      <c r="E120" s="2"/>
      <c r="F120" s="2"/>
      <c r="G120" s="2"/>
      <c r="H120" s="2"/>
      <c r="I120" s="2"/>
      <c r="J120" s="2"/>
      <c r="K120" s="2"/>
    </row>
    <row r="121" spans="2:11" s="12" customFormat="1" ht="12.75">
      <c r="B121" s="2"/>
      <c r="C121" s="2"/>
      <c r="D121" s="2"/>
      <c r="E121" s="2"/>
      <c r="F121" s="2"/>
      <c r="G121" s="2"/>
      <c r="H121" s="2"/>
      <c r="I121" s="2"/>
      <c r="J121" s="2"/>
      <c r="K121" s="2"/>
    </row>
    <row r="122" spans="2:11" s="12" customFormat="1" ht="12.75">
      <c r="B122" s="2" t="s">
        <v>115</v>
      </c>
      <c r="C122" s="2"/>
      <c r="D122" s="2"/>
      <c r="E122" s="2"/>
      <c r="F122" s="2" t="s">
        <v>115</v>
      </c>
      <c r="G122" s="2"/>
      <c r="H122" s="2"/>
      <c r="I122" s="2"/>
      <c r="J122" s="2" t="s">
        <v>115</v>
      </c>
      <c r="K122" s="2"/>
    </row>
    <row r="123" spans="2:11" s="12" customFormat="1" ht="12.75">
      <c r="B123" s="2"/>
      <c r="C123" s="2"/>
      <c r="D123" s="2"/>
      <c r="E123" s="2"/>
      <c r="F123" s="2"/>
      <c r="G123" s="2"/>
      <c r="H123" s="2"/>
      <c r="I123" s="2"/>
      <c r="J123" s="2"/>
      <c r="K123" s="2"/>
    </row>
    <row r="124" spans="2:11" s="12" customFormat="1" ht="12.75">
      <c r="B124" s="2"/>
      <c r="C124" s="2"/>
      <c r="D124" s="2"/>
      <c r="E124" s="2"/>
      <c r="F124" s="2"/>
      <c r="G124" s="2"/>
      <c r="H124" s="2"/>
      <c r="I124" s="2"/>
      <c r="J124" s="2"/>
      <c r="K124" s="2"/>
    </row>
    <row r="125" spans="2:11" s="12" customFormat="1" ht="12.75">
      <c r="B125" s="2"/>
      <c r="C125" s="2"/>
      <c r="D125" s="2"/>
      <c r="E125" s="2"/>
      <c r="F125" s="2"/>
      <c r="G125" s="2"/>
      <c r="H125" s="2"/>
      <c r="I125" s="2"/>
      <c r="J125" s="2"/>
      <c r="K125" s="2"/>
    </row>
    <row r="126" spans="2:11" s="12" customFormat="1" ht="12.75">
      <c r="B126" s="2"/>
      <c r="C126" s="2"/>
      <c r="D126" s="2"/>
      <c r="E126" s="2"/>
      <c r="F126" s="2"/>
      <c r="G126" s="2"/>
      <c r="H126" s="2"/>
      <c r="I126" s="2"/>
      <c r="J126" s="2"/>
      <c r="K126" s="2"/>
    </row>
    <row r="127" spans="2:11" s="12" customFormat="1" ht="12.75">
      <c r="B127" s="2"/>
      <c r="C127" s="2"/>
      <c r="D127" s="2"/>
      <c r="E127" s="2"/>
      <c r="F127" s="2"/>
      <c r="G127" s="2"/>
      <c r="H127" s="2"/>
      <c r="I127" s="2"/>
      <c r="J127" s="2"/>
      <c r="K127" s="2"/>
    </row>
    <row r="128" spans="2:11" s="12" customFormat="1" ht="12.75">
      <c r="B128" s="2"/>
      <c r="C128" s="2"/>
      <c r="D128" s="2"/>
      <c r="E128" s="2"/>
      <c r="F128" s="2"/>
      <c r="G128" s="2"/>
      <c r="H128" s="2"/>
      <c r="I128" s="2"/>
      <c r="J128" s="2"/>
      <c r="K128" s="2"/>
    </row>
    <row r="129" spans="2:11" s="12" customFormat="1" ht="12.75">
      <c r="B129" s="2"/>
      <c r="C129" s="2"/>
      <c r="D129" s="2"/>
      <c r="E129" s="2"/>
      <c r="F129" s="2"/>
      <c r="G129" s="2"/>
      <c r="H129" s="2"/>
      <c r="I129" s="2"/>
      <c r="J129" s="2"/>
      <c r="K129" s="2"/>
    </row>
    <row r="130" spans="2:11" s="12" customFormat="1" ht="12.75">
      <c r="B130" s="2"/>
      <c r="C130" s="2"/>
      <c r="D130" s="2"/>
      <c r="E130" s="2"/>
      <c r="F130" s="2"/>
      <c r="G130" s="2"/>
      <c r="H130" s="2"/>
      <c r="I130" s="2"/>
      <c r="J130" s="2"/>
      <c r="K130" s="2"/>
    </row>
    <row r="131" spans="2:11" s="12" customFormat="1" ht="12.75">
      <c r="B131" s="2"/>
      <c r="C131" s="2"/>
      <c r="D131" s="2"/>
      <c r="E131" s="2"/>
      <c r="F131" s="2"/>
      <c r="G131" s="2"/>
      <c r="H131" s="2"/>
      <c r="I131" s="2"/>
      <c r="J131" s="2"/>
      <c r="K131" s="2"/>
    </row>
    <row r="132" spans="2:11" s="12" customFormat="1" ht="12.75">
      <c r="B132" s="2"/>
      <c r="C132" s="2"/>
      <c r="D132" s="2"/>
      <c r="E132" s="2"/>
      <c r="F132" s="2"/>
      <c r="G132" s="2"/>
      <c r="H132" s="2"/>
      <c r="I132" s="2"/>
      <c r="J132" s="2"/>
      <c r="K132" s="2"/>
    </row>
    <row r="133" spans="2:11" s="12" customFormat="1" ht="12.75">
      <c r="B133" s="2"/>
      <c r="C133" s="2"/>
      <c r="D133" s="2"/>
      <c r="E133" s="2"/>
      <c r="F133" s="2"/>
      <c r="G133" s="2"/>
      <c r="H133" s="2"/>
      <c r="I133" s="2"/>
      <c r="J133" s="2"/>
      <c r="K133" s="2"/>
    </row>
    <row r="134" spans="2:11" s="12" customFormat="1" ht="12.75">
      <c r="B134" s="2"/>
      <c r="C134" s="2"/>
      <c r="D134" s="2"/>
      <c r="E134" s="2"/>
      <c r="F134" s="2"/>
      <c r="G134" s="2"/>
      <c r="H134" s="2"/>
      <c r="I134" s="2"/>
      <c r="J134" s="2"/>
      <c r="K134" s="2"/>
    </row>
    <row r="135" spans="2:11" s="12" customFormat="1" ht="12.75">
      <c r="B135" s="2"/>
      <c r="C135" s="2"/>
      <c r="D135" s="2"/>
      <c r="E135" s="2"/>
      <c r="F135" s="2"/>
      <c r="G135" s="2"/>
      <c r="H135" s="2"/>
      <c r="I135" s="2"/>
      <c r="J135" s="2"/>
      <c r="K135" s="2"/>
    </row>
    <row r="136" spans="2:11" s="12" customFormat="1" ht="12.75">
      <c r="B136" s="2"/>
      <c r="C136" s="2"/>
      <c r="D136" s="2"/>
      <c r="E136" s="2"/>
      <c r="F136" s="2"/>
      <c r="G136" s="2"/>
      <c r="H136" s="2"/>
      <c r="I136" s="2"/>
      <c r="J136" s="2"/>
      <c r="K136" s="2"/>
    </row>
    <row r="137" spans="2:11" s="12" customFormat="1" ht="12.75">
      <c r="B137" s="2"/>
      <c r="C137" s="2"/>
      <c r="D137" s="2"/>
      <c r="E137" s="2"/>
      <c r="F137" s="2"/>
      <c r="G137" s="2"/>
      <c r="H137" s="2"/>
      <c r="I137" s="2"/>
      <c r="J137" s="2"/>
      <c r="K137" s="2"/>
    </row>
    <row r="138" spans="2:11" s="12" customFormat="1" ht="12.75">
      <c r="B138" s="2"/>
      <c r="C138" s="2"/>
      <c r="D138" s="2"/>
      <c r="E138" s="2"/>
      <c r="F138" s="2"/>
      <c r="G138" s="2"/>
      <c r="H138" s="2"/>
      <c r="I138" s="2"/>
      <c r="J138" s="2"/>
      <c r="K138" s="2"/>
    </row>
    <row r="139" spans="2:11" s="12" customFormat="1" ht="12.75">
      <c r="B139" s="2"/>
      <c r="C139" s="2"/>
      <c r="D139" s="2"/>
      <c r="E139" s="2"/>
      <c r="F139" s="2"/>
      <c r="G139" s="2"/>
      <c r="H139" s="2"/>
      <c r="I139" s="2"/>
      <c r="J139" s="2"/>
      <c r="K139" s="2"/>
    </row>
    <row r="140" spans="2:11" s="12" customFormat="1" ht="12.75">
      <c r="B140" s="2"/>
      <c r="C140" s="2"/>
      <c r="D140" s="2"/>
      <c r="E140" s="2"/>
      <c r="F140" s="2"/>
      <c r="G140" s="2"/>
      <c r="H140" s="2"/>
      <c r="I140" s="2"/>
      <c r="J140" s="2"/>
      <c r="K140" s="2"/>
    </row>
    <row r="141" spans="2:11" s="12" customFormat="1" ht="12.75">
      <c r="B141" s="2"/>
      <c r="C141" s="2"/>
      <c r="D141" s="2"/>
      <c r="E141" s="2"/>
      <c r="F141" s="2"/>
      <c r="G141" s="2"/>
      <c r="H141" s="2"/>
      <c r="I141" s="2"/>
      <c r="J141" s="2"/>
      <c r="K141" s="2"/>
    </row>
    <row r="142" spans="2:11" s="12" customFormat="1" ht="12.75">
      <c r="B142" s="2"/>
      <c r="C142" s="2"/>
      <c r="D142" s="2"/>
      <c r="E142" s="2"/>
      <c r="F142" s="2"/>
      <c r="G142" s="2"/>
      <c r="H142" s="2"/>
      <c r="I142" s="2"/>
      <c r="J142" s="2"/>
      <c r="K142" s="2"/>
    </row>
    <row r="143" spans="2:11" s="12" customFormat="1" ht="12.75">
      <c r="B143" s="2"/>
      <c r="C143" s="2"/>
      <c r="D143" s="2"/>
      <c r="E143" s="2"/>
      <c r="F143" s="2"/>
      <c r="G143" s="2"/>
      <c r="H143" s="2"/>
      <c r="I143" s="2"/>
      <c r="J143" s="2"/>
      <c r="K143" s="2"/>
    </row>
    <row r="144" spans="2:11" s="12" customFormat="1" ht="12.75">
      <c r="B144" s="2"/>
      <c r="C144" s="2"/>
      <c r="D144" s="2"/>
      <c r="E144" s="2"/>
      <c r="F144" s="2"/>
      <c r="G144" s="2"/>
      <c r="H144" s="2"/>
      <c r="I144" s="2"/>
      <c r="J144" s="2"/>
      <c r="K144" s="2"/>
    </row>
    <row r="145" spans="2:11" s="12" customFormat="1" ht="12.75">
      <c r="B145" s="2"/>
      <c r="C145" s="2"/>
      <c r="D145" s="2"/>
      <c r="E145" s="2"/>
      <c r="F145" s="2"/>
      <c r="G145" s="2"/>
      <c r="H145" s="2"/>
      <c r="I145" s="2"/>
      <c r="J145" s="2"/>
      <c r="K145" s="2"/>
    </row>
    <row r="146" spans="2:11" s="12" customFormat="1" ht="12.75">
      <c r="B146" s="2"/>
      <c r="C146" s="2"/>
      <c r="D146" s="2"/>
      <c r="E146" s="2"/>
      <c r="F146" s="2"/>
      <c r="G146" s="2"/>
      <c r="H146" s="2"/>
      <c r="I146" s="2"/>
      <c r="J146" s="2"/>
      <c r="K146" s="2"/>
    </row>
    <row r="147" spans="2:11" s="12" customFormat="1" ht="12.75">
      <c r="B147" s="2"/>
      <c r="C147" s="2"/>
      <c r="D147" s="2"/>
      <c r="E147" s="2"/>
      <c r="F147" s="2"/>
      <c r="G147" s="2"/>
      <c r="H147" s="2"/>
      <c r="I147" s="2"/>
      <c r="J147" s="2"/>
      <c r="K147" s="2"/>
    </row>
    <row r="148" spans="2:11" s="12" customFormat="1" ht="12.75">
      <c r="B148" s="2"/>
      <c r="C148" s="2"/>
      <c r="D148" s="2"/>
      <c r="E148" s="2"/>
      <c r="F148" s="2"/>
      <c r="G148" s="2"/>
      <c r="H148" s="2"/>
      <c r="I148" s="2"/>
      <c r="J148" s="2"/>
      <c r="K148" s="2"/>
    </row>
    <row r="149" spans="2:11" s="12" customFormat="1" ht="12.75">
      <c r="B149" s="2"/>
      <c r="C149" s="2"/>
      <c r="D149" s="2"/>
      <c r="E149" s="2"/>
      <c r="F149" s="2"/>
      <c r="G149" s="2"/>
      <c r="H149" s="2"/>
      <c r="I149" s="2"/>
      <c r="J149" s="2"/>
      <c r="K149" s="2"/>
    </row>
    <row r="150" spans="2:11" s="12" customFormat="1" ht="12.75">
      <c r="B150" s="2"/>
      <c r="C150" s="2"/>
      <c r="D150" s="2"/>
      <c r="E150" s="2"/>
      <c r="F150" s="2"/>
      <c r="G150" s="2"/>
      <c r="H150" s="2"/>
      <c r="I150" s="2"/>
      <c r="J150" s="2"/>
      <c r="K150" s="2"/>
    </row>
    <row r="151" spans="2:11" s="12" customFormat="1" ht="12.75">
      <c r="B151" s="2"/>
      <c r="C151" s="2"/>
      <c r="D151" s="2"/>
      <c r="E151" s="2"/>
      <c r="F151" s="2"/>
      <c r="G151" s="2"/>
      <c r="H151" s="2"/>
      <c r="I151" s="2"/>
      <c r="J151" s="2"/>
      <c r="K151" s="2"/>
    </row>
    <row r="152" spans="2:11" s="12" customFormat="1" ht="12.75">
      <c r="B152" s="2"/>
      <c r="C152" s="2"/>
      <c r="D152" s="2"/>
      <c r="E152" s="2"/>
      <c r="F152" s="2"/>
      <c r="G152" s="2"/>
      <c r="H152" s="2"/>
      <c r="I152" s="2"/>
      <c r="J152" s="2"/>
      <c r="K152" s="2"/>
    </row>
    <row r="153" spans="2:11" s="12" customFormat="1" ht="12.75">
      <c r="B153" s="2"/>
      <c r="C153" s="2"/>
      <c r="D153" s="2"/>
      <c r="E153" s="2"/>
      <c r="F153" s="2"/>
      <c r="G153" s="2"/>
      <c r="H153" s="2"/>
      <c r="I153" s="2"/>
      <c r="J153" s="2"/>
      <c r="K153" s="2"/>
    </row>
    <row r="154" spans="2:11" s="12" customFormat="1" ht="12.75">
      <c r="B154" s="2"/>
      <c r="C154" s="2"/>
      <c r="D154" s="2"/>
      <c r="E154" s="2"/>
      <c r="F154" s="2"/>
      <c r="G154" s="2"/>
      <c r="H154" s="2"/>
      <c r="I154" s="2"/>
      <c r="J154" s="2"/>
      <c r="K154" s="2"/>
    </row>
    <row r="155" spans="2:11" s="12" customFormat="1" ht="12.75">
      <c r="B155" s="2"/>
      <c r="C155" s="2"/>
      <c r="D155" s="2"/>
      <c r="E155" s="2"/>
      <c r="F155" s="2"/>
      <c r="G155" s="2"/>
      <c r="H155" s="2"/>
      <c r="I155" s="2"/>
      <c r="J155" s="2"/>
      <c r="K155" s="2"/>
    </row>
    <row r="156" spans="2:11" s="12" customFormat="1" ht="12.75">
      <c r="B156" s="2"/>
      <c r="C156" s="2"/>
      <c r="D156" s="2"/>
      <c r="E156" s="2"/>
      <c r="F156" s="2"/>
      <c r="G156" s="2"/>
      <c r="H156" s="2"/>
      <c r="I156" s="2"/>
      <c r="J156" s="2"/>
      <c r="K156" s="2"/>
    </row>
    <row r="157" spans="2:11" s="12" customFormat="1" ht="12.75">
      <c r="B157" s="2"/>
      <c r="C157" s="2"/>
      <c r="D157" s="2"/>
      <c r="E157" s="2"/>
      <c r="F157" s="2"/>
      <c r="G157" s="2"/>
      <c r="H157" s="2"/>
      <c r="I157" s="2"/>
      <c r="J157" s="2"/>
      <c r="K157" s="2"/>
    </row>
    <row r="158" spans="2:11" s="12" customFormat="1" ht="12.75">
      <c r="B158" s="2"/>
      <c r="C158" s="2"/>
      <c r="D158" s="2"/>
      <c r="E158" s="2"/>
      <c r="F158" s="2"/>
      <c r="G158" s="2"/>
      <c r="H158" s="2"/>
      <c r="I158" s="2"/>
      <c r="J158" s="2"/>
      <c r="K158" s="2"/>
    </row>
    <row r="159" spans="2:11" s="12" customFormat="1" ht="12.75">
      <c r="B159" s="2"/>
      <c r="C159" s="2"/>
      <c r="D159" s="2"/>
      <c r="E159" s="2"/>
      <c r="F159" s="2"/>
      <c r="G159" s="2"/>
      <c r="H159" s="2"/>
      <c r="I159" s="2"/>
      <c r="J159" s="2"/>
      <c r="K159" s="2"/>
    </row>
    <row r="160" spans="2:11" s="12" customFormat="1" ht="12.75">
      <c r="B160" s="2"/>
      <c r="C160" s="2"/>
      <c r="D160" s="2"/>
      <c r="E160" s="2"/>
      <c r="F160" s="2"/>
      <c r="G160" s="2"/>
      <c r="H160" s="2"/>
      <c r="I160" s="2"/>
      <c r="J160" s="2"/>
      <c r="K160" s="2"/>
    </row>
    <row r="161" spans="2:11" s="12" customFormat="1" ht="12.75">
      <c r="B161" s="2"/>
      <c r="C161" s="2"/>
      <c r="D161" s="2"/>
      <c r="E161" s="2"/>
      <c r="F161" s="2"/>
      <c r="G161" s="2"/>
      <c r="H161" s="2"/>
      <c r="I161" s="2"/>
      <c r="J161" s="2"/>
      <c r="K161" s="2"/>
    </row>
    <row r="162" spans="2:11" s="12" customFormat="1" ht="12.75">
      <c r="B162" s="2"/>
      <c r="C162" s="2"/>
      <c r="D162" s="2"/>
      <c r="E162" s="2"/>
      <c r="F162" s="2"/>
      <c r="G162" s="2"/>
      <c r="H162" s="2"/>
      <c r="I162" s="2"/>
      <c r="J162" s="2"/>
      <c r="K162" s="2"/>
    </row>
    <row r="163" spans="2:11" s="12" customFormat="1" ht="12.75">
      <c r="B163" s="2"/>
      <c r="C163" s="2"/>
      <c r="D163" s="2"/>
      <c r="E163" s="2"/>
      <c r="F163" s="2"/>
      <c r="G163" s="2"/>
      <c r="H163" s="2"/>
      <c r="I163" s="2"/>
      <c r="J163" s="2"/>
      <c r="K163" s="2"/>
    </row>
    <row r="164" spans="2:11" s="12" customFormat="1" ht="12.75">
      <c r="B164" s="2"/>
      <c r="C164" s="2"/>
      <c r="D164" s="2"/>
      <c r="E164" s="2"/>
      <c r="F164" s="2"/>
      <c r="G164" s="2"/>
      <c r="H164" s="2"/>
      <c r="I164" s="2"/>
      <c r="J164" s="2"/>
      <c r="K164" s="2"/>
    </row>
    <row r="165" spans="2:11" s="12" customFormat="1" ht="12.75">
      <c r="B165" s="2"/>
      <c r="C165" s="2"/>
      <c r="D165" s="2"/>
      <c r="E165" s="2"/>
      <c r="F165" s="2"/>
      <c r="G165" s="2"/>
      <c r="H165" s="2"/>
      <c r="I165" s="2"/>
      <c r="J165" s="2"/>
      <c r="K165" s="2"/>
    </row>
    <row r="166" spans="2:11" s="12" customFormat="1" ht="12.75">
      <c r="B166" s="2"/>
      <c r="C166" s="2"/>
      <c r="D166" s="2"/>
      <c r="E166" s="2"/>
      <c r="F166" s="2"/>
      <c r="G166" s="2"/>
      <c r="H166" s="2"/>
      <c r="I166" s="2"/>
      <c r="J166" s="2"/>
      <c r="K166" s="2"/>
    </row>
    <row r="167" spans="2:11" s="12" customFormat="1" ht="12.75">
      <c r="B167" s="2"/>
      <c r="C167" s="2"/>
      <c r="D167" s="2"/>
      <c r="E167" s="2"/>
      <c r="F167" s="2"/>
      <c r="G167" s="2"/>
      <c r="H167" s="2"/>
      <c r="I167" s="2"/>
      <c r="J167" s="2"/>
      <c r="K167" s="2"/>
    </row>
    <row r="168" spans="2:11" s="12" customFormat="1" ht="12.75">
      <c r="B168" s="2"/>
      <c r="C168" s="2"/>
      <c r="D168" s="2"/>
      <c r="E168" s="2"/>
      <c r="F168" s="2"/>
      <c r="G168" s="2"/>
      <c r="H168" s="2"/>
      <c r="I168" s="2"/>
      <c r="J168" s="2"/>
      <c r="K168" s="2"/>
    </row>
    <row r="169" spans="2:11" s="12" customFormat="1" ht="12.75">
      <c r="B169" s="2"/>
      <c r="C169" s="2"/>
      <c r="D169" s="2"/>
      <c r="E169" s="2"/>
      <c r="F169" s="2"/>
      <c r="G169" s="2"/>
      <c r="H169" s="2"/>
      <c r="I169" s="2"/>
      <c r="J169" s="2"/>
      <c r="K169" s="2"/>
    </row>
    <row r="170" spans="2:11" s="12" customFormat="1" ht="12.75">
      <c r="B170" s="2"/>
      <c r="C170" s="2"/>
      <c r="D170" s="2"/>
      <c r="E170" s="2"/>
      <c r="F170" s="2"/>
      <c r="G170" s="2"/>
      <c r="H170" s="2"/>
      <c r="I170" s="2"/>
      <c r="J170" s="2"/>
      <c r="K170" s="2"/>
    </row>
    <row r="171" spans="2:11" s="12" customFormat="1" ht="12.75">
      <c r="B171" s="2"/>
      <c r="C171" s="2"/>
      <c r="D171" s="2"/>
      <c r="E171" s="2"/>
      <c r="F171" s="2"/>
      <c r="G171" s="2"/>
      <c r="H171" s="2"/>
      <c r="I171" s="2"/>
      <c r="J171" s="2"/>
      <c r="K171" s="2"/>
    </row>
    <row r="172" spans="2:11" s="12" customFormat="1" ht="12.75">
      <c r="B172" s="2"/>
      <c r="C172" s="2"/>
      <c r="D172" s="2"/>
      <c r="E172" s="2"/>
      <c r="F172" s="2"/>
      <c r="G172" s="2"/>
      <c r="H172" s="2"/>
      <c r="I172" s="2"/>
      <c r="J172" s="2"/>
      <c r="K172" s="2"/>
    </row>
    <row r="173" spans="2:11" s="12" customFormat="1" ht="12.75">
      <c r="B173" s="2"/>
      <c r="C173" s="2"/>
      <c r="D173" s="2"/>
      <c r="E173" s="2"/>
      <c r="F173" s="2"/>
      <c r="G173" s="2"/>
      <c r="H173" s="2"/>
      <c r="I173" s="2"/>
      <c r="J173" s="2"/>
      <c r="K173" s="2"/>
    </row>
    <row r="174" spans="2:11" s="12" customFormat="1" ht="12.75">
      <c r="B174" s="2"/>
      <c r="C174" s="2"/>
      <c r="D174" s="2"/>
      <c r="E174" s="2"/>
      <c r="F174" s="2"/>
      <c r="G174" s="2"/>
      <c r="H174" s="2"/>
      <c r="I174" s="2"/>
      <c r="J174" s="2"/>
      <c r="K174" s="2"/>
    </row>
    <row r="175" spans="2:11" s="12" customFormat="1" ht="12.75">
      <c r="B175" s="2"/>
      <c r="C175" s="2"/>
      <c r="D175" s="2"/>
      <c r="E175" s="2"/>
      <c r="F175" s="2"/>
      <c r="G175" s="2"/>
      <c r="H175" s="2"/>
      <c r="I175" s="2"/>
      <c r="J175" s="2"/>
      <c r="K175" s="2"/>
    </row>
    <row r="176" spans="2:11" s="12" customFormat="1" ht="12.75">
      <c r="B176" s="2"/>
      <c r="C176" s="2"/>
      <c r="D176" s="2"/>
      <c r="E176" s="2"/>
      <c r="F176" s="2"/>
      <c r="G176" s="2"/>
      <c r="H176" s="2"/>
      <c r="I176" s="2"/>
      <c r="J176" s="2"/>
      <c r="K176" s="2"/>
    </row>
    <row r="177" spans="2:11" s="12" customFormat="1" ht="12.75">
      <c r="B177" s="2"/>
      <c r="C177" s="2"/>
      <c r="D177" s="2"/>
      <c r="E177" s="2"/>
      <c r="F177" s="2"/>
      <c r="G177" s="2"/>
      <c r="H177" s="2"/>
      <c r="I177" s="2"/>
      <c r="J177" s="2"/>
      <c r="K177" s="2"/>
    </row>
  </sheetData>
  <sheetProtection/>
  <mergeCells count="84">
    <mergeCell ref="B114:G114"/>
    <mergeCell ref="A67:K67"/>
    <mergeCell ref="B63:K63"/>
    <mergeCell ref="B60:K60"/>
    <mergeCell ref="B61:K61"/>
    <mergeCell ref="B62:K62"/>
    <mergeCell ref="F73:G73"/>
    <mergeCell ref="B73:C73"/>
    <mergeCell ref="C111:H111"/>
    <mergeCell ref="B65:K65"/>
    <mergeCell ref="A49:B49"/>
    <mergeCell ref="B71:J71"/>
    <mergeCell ref="A50:B50"/>
    <mergeCell ref="A51:J51"/>
    <mergeCell ref="A52:C52"/>
    <mergeCell ref="B70:C70"/>
    <mergeCell ref="A53:B53"/>
    <mergeCell ref="A57:B57"/>
    <mergeCell ref="B59:K59"/>
    <mergeCell ref="A38:B38"/>
    <mergeCell ref="A44:B44"/>
    <mergeCell ref="A45:B45"/>
    <mergeCell ref="A46:B46"/>
    <mergeCell ref="A47:I47"/>
    <mergeCell ref="A48:B48"/>
    <mergeCell ref="A32:B32"/>
    <mergeCell ref="A33:B33"/>
    <mergeCell ref="A34:I34"/>
    <mergeCell ref="A39:B39"/>
    <mergeCell ref="A40:B40"/>
    <mergeCell ref="A42:B42"/>
    <mergeCell ref="A41:F41"/>
    <mergeCell ref="A35:B35"/>
    <mergeCell ref="A36:B36"/>
    <mergeCell ref="A37:B37"/>
    <mergeCell ref="A26:B26"/>
    <mergeCell ref="A27:B27"/>
    <mergeCell ref="A25:E25"/>
    <mergeCell ref="A43:B43"/>
    <mergeCell ref="B75:C75"/>
    <mergeCell ref="B74:C74"/>
    <mergeCell ref="A28:B28"/>
    <mergeCell ref="A29:B29"/>
    <mergeCell ref="A30:B30"/>
    <mergeCell ref="A31:E31"/>
    <mergeCell ref="A19:B19"/>
    <mergeCell ref="A20:B20"/>
    <mergeCell ref="A21:B21"/>
    <mergeCell ref="A22:B22"/>
    <mergeCell ref="A23:B23"/>
    <mergeCell ref="A24:B24"/>
    <mergeCell ref="C104:H104"/>
    <mergeCell ref="C109:H109"/>
    <mergeCell ref="B97:I97"/>
    <mergeCell ref="H84:J84"/>
    <mergeCell ref="B92:J92"/>
    <mergeCell ref="C102:H102"/>
    <mergeCell ref="B91:J91"/>
    <mergeCell ref="A2:K2"/>
    <mergeCell ref="A4:K4"/>
    <mergeCell ref="A6:H6"/>
    <mergeCell ref="A7:H7"/>
    <mergeCell ref="I6:K6"/>
    <mergeCell ref="I7:K7"/>
    <mergeCell ref="B83:C83"/>
    <mergeCell ref="A8:H8"/>
    <mergeCell ref="F76:G76"/>
    <mergeCell ref="B76:C76"/>
    <mergeCell ref="A9:H9"/>
    <mergeCell ref="A10:B10"/>
    <mergeCell ref="B78:C78"/>
    <mergeCell ref="B77:G77"/>
    <mergeCell ref="A12:H12"/>
    <mergeCell ref="B58:K58"/>
    <mergeCell ref="H19:K19"/>
    <mergeCell ref="I9:K9"/>
    <mergeCell ref="I8:K8"/>
    <mergeCell ref="A11:G11"/>
    <mergeCell ref="A13:B13"/>
    <mergeCell ref="A14:B14"/>
    <mergeCell ref="A16:B16"/>
    <mergeCell ref="A15:H15"/>
    <mergeCell ref="A17:B17"/>
    <mergeCell ref="A18:B18"/>
  </mergeCells>
  <printOptions/>
  <pageMargins left="0.7086614173228347" right="0.7086614173228347" top="0.18" bottom="0.4724409448818898" header="0.27" footer="0.28"/>
  <pageSetup horizontalDpi="600" verticalDpi="600" orientation="portrait" paperSize="9" r:id="rId3"/>
  <headerFooter alignWithMargins="0">
    <oddFooter>&amp;RSeite &amp;P</oddFooter>
  </headerFooter>
  <rowBreaks count="1" manualBreakCount="1">
    <brk id="63" max="255" man="1"/>
  </rowBreaks>
  <legacyDrawing r:id="rId2"/>
</worksheet>
</file>

<file path=xl/worksheets/sheet10.xml><?xml version="1.0" encoding="utf-8"?>
<worksheet xmlns="http://schemas.openxmlformats.org/spreadsheetml/2006/main" xmlns:r="http://schemas.openxmlformats.org/officeDocument/2006/relationships">
  <sheetPr codeName="Tabelle11">
    <tabColor indexed="10"/>
  </sheetPr>
  <dimension ref="A2:H113"/>
  <sheetViews>
    <sheetView showGridLines="0" zoomScalePageLayoutView="0" workbookViewId="0" topLeftCell="A1">
      <selection activeCell="B88" sqref="B88"/>
    </sheetView>
  </sheetViews>
  <sheetFormatPr defaultColWidth="11.421875" defaultRowHeight="12.75"/>
  <cols>
    <col min="1" max="1" width="1.7109375" style="23" customWidth="1"/>
    <col min="2" max="3" width="8.28125" style="23" customWidth="1"/>
    <col min="4" max="7" width="15.7109375" style="0" customWidth="1"/>
    <col min="8" max="8" width="15.7109375" style="23" customWidth="1"/>
    <col min="9" max="9" width="0.85546875" style="23" customWidth="1"/>
    <col min="10" max="16384" width="11.421875" style="23" customWidth="1"/>
  </cols>
  <sheetData>
    <row r="2" spans="1:8" ht="40.5" customHeight="1">
      <c r="A2" s="326"/>
      <c r="B2" s="735" t="s">
        <v>603</v>
      </c>
      <c r="C2" s="735"/>
      <c r="D2" s="421"/>
      <c r="E2" s="421"/>
      <c r="F2" s="421"/>
      <c r="G2" s="421"/>
      <c r="H2" s="421"/>
    </row>
    <row r="3" spans="1:8" ht="15" customHeight="1">
      <c r="A3" s="326"/>
      <c r="B3" s="326"/>
      <c r="C3" s="326"/>
      <c r="D3" s="1"/>
      <c r="E3" s="1"/>
      <c r="F3" s="1"/>
      <c r="G3" s="1"/>
      <c r="H3" s="1"/>
    </row>
    <row r="4" ht="15" customHeight="1">
      <c r="B4" s="23" t="s">
        <v>689</v>
      </c>
    </row>
    <row r="5" ht="15" customHeight="1"/>
    <row r="6" spans="2:3" ht="15">
      <c r="B6" s="337" t="s">
        <v>680</v>
      </c>
      <c r="C6" s="335"/>
    </row>
    <row r="7" spans="2:8" s="212" customFormat="1" ht="14.25" customHeight="1">
      <c r="B7" s="738" t="s">
        <v>681</v>
      </c>
      <c r="C7" s="739"/>
      <c r="D7" s="736" t="s">
        <v>682</v>
      </c>
      <c r="E7" s="619"/>
      <c r="F7" s="619"/>
      <c r="G7" s="619"/>
      <c r="H7" s="737"/>
    </row>
    <row r="8" spans="2:8" s="212" customFormat="1" ht="14.25" customHeight="1">
      <c r="B8" s="740"/>
      <c r="C8" s="741"/>
      <c r="D8" s="336" t="s">
        <v>683</v>
      </c>
      <c r="E8" s="336" t="s">
        <v>684</v>
      </c>
      <c r="F8" s="336" t="s">
        <v>685</v>
      </c>
      <c r="G8" s="336" t="s">
        <v>686</v>
      </c>
      <c r="H8" s="336" t="s">
        <v>687</v>
      </c>
    </row>
    <row r="9" spans="2:8" s="212" customFormat="1" ht="14.25" customHeight="1">
      <c r="B9" s="742"/>
      <c r="C9" s="743"/>
      <c r="D9" s="736" t="s">
        <v>691</v>
      </c>
      <c r="E9" s="619"/>
      <c r="F9" s="619"/>
      <c r="G9" s="619"/>
      <c r="H9" s="737"/>
    </row>
    <row r="10" spans="2:8" s="81" customFormat="1" ht="14.25" customHeight="1">
      <c r="B10" s="352" t="s">
        <v>688</v>
      </c>
      <c r="C10" s="353" t="s">
        <v>71</v>
      </c>
      <c r="D10" s="354">
        <v>10</v>
      </c>
      <c r="E10" s="354">
        <v>20</v>
      </c>
      <c r="F10" s="354">
        <v>30</v>
      </c>
      <c r="G10" s="354">
        <v>40</v>
      </c>
      <c r="H10" s="354">
        <v>50</v>
      </c>
    </row>
    <row r="11" spans="2:8" s="81" customFormat="1" ht="14.25" customHeight="1">
      <c r="B11" s="352">
        <v>90</v>
      </c>
      <c r="C11" s="353" t="s">
        <v>71</v>
      </c>
      <c r="D11" s="354">
        <v>14</v>
      </c>
      <c r="E11" s="354">
        <v>23</v>
      </c>
      <c r="F11" s="354">
        <v>32</v>
      </c>
      <c r="G11" s="354">
        <v>41</v>
      </c>
      <c r="H11" s="354">
        <v>51</v>
      </c>
    </row>
    <row r="12" spans="2:8" s="81" customFormat="1" ht="14.25" customHeight="1">
      <c r="B12" s="352">
        <v>80</v>
      </c>
      <c r="C12" s="353" t="s">
        <v>71</v>
      </c>
      <c r="D12" s="354">
        <v>20</v>
      </c>
      <c r="E12" s="354">
        <v>26</v>
      </c>
      <c r="F12" s="354">
        <v>34</v>
      </c>
      <c r="G12" s="354">
        <v>43</v>
      </c>
      <c r="H12" s="354">
        <v>52</v>
      </c>
    </row>
    <row r="13" spans="2:8" s="81" customFormat="1" ht="14.25" customHeight="1">
      <c r="B13" s="352">
        <v>70</v>
      </c>
      <c r="C13" s="353" t="s">
        <v>71</v>
      </c>
      <c r="D13" s="354">
        <v>30</v>
      </c>
      <c r="E13" s="354">
        <v>32</v>
      </c>
      <c r="F13" s="354">
        <v>38</v>
      </c>
      <c r="G13" s="354">
        <v>46</v>
      </c>
      <c r="H13" s="354">
        <v>54</v>
      </c>
    </row>
    <row r="14" spans="2:8" s="81" customFormat="1" ht="14.25" customHeight="1">
      <c r="B14" s="352">
        <v>60</v>
      </c>
      <c r="C14" s="353" t="s">
        <v>71</v>
      </c>
      <c r="D14" s="354">
        <v>40</v>
      </c>
      <c r="E14" s="354">
        <v>40</v>
      </c>
      <c r="F14" s="354">
        <v>43</v>
      </c>
      <c r="G14" s="354">
        <v>49</v>
      </c>
      <c r="H14" s="354">
        <v>57</v>
      </c>
    </row>
    <row r="15" spans="2:8" s="81" customFormat="1" ht="14.25" customHeight="1">
      <c r="B15" s="352">
        <v>50</v>
      </c>
      <c r="C15" s="353" t="s">
        <v>71</v>
      </c>
      <c r="D15" s="354">
        <v>50</v>
      </c>
      <c r="E15" s="354">
        <v>50</v>
      </c>
      <c r="F15" s="354">
        <v>50</v>
      </c>
      <c r="G15" s="354">
        <v>54</v>
      </c>
      <c r="H15" s="354">
        <v>60</v>
      </c>
    </row>
    <row r="16" spans="2:8" s="81" customFormat="1" ht="14.25" customHeight="1">
      <c r="B16" s="352">
        <v>40</v>
      </c>
      <c r="C16" s="353" t="s">
        <v>71</v>
      </c>
      <c r="D16" s="354">
        <v>60</v>
      </c>
      <c r="E16" s="354">
        <v>60</v>
      </c>
      <c r="F16" s="354">
        <v>60</v>
      </c>
      <c r="G16" s="354">
        <v>60</v>
      </c>
      <c r="H16" s="354">
        <v>65</v>
      </c>
    </row>
    <row r="17" spans="2:8" s="81" customFormat="1" ht="14.25" customHeight="1">
      <c r="B17" s="352">
        <v>30</v>
      </c>
      <c r="C17" s="353" t="s">
        <v>71</v>
      </c>
      <c r="D17" s="354">
        <v>70</v>
      </c>
      <c r="E17" s="354">
        <v>70</v>
      </c>
      <c r="F17" s="354">
        <v>70</v>
      </c>
      <c r="G17" s="354">
        <v>70</v>
      </c>
      <c r="H17" s="354">
        <v>70</v>
      </c>
    </row>
    <row r="18" spans="2:8" s="81" customFormat="1" ht="14.25" customHeight="1">
      <c r="B18" s="352">
        <v>20</v>
      </c>
      <c r="C18" s="353" t="s">
        <v>71</v>
      </c>
      <c r="D18" s="354">
        <v>80</v>
      </c>
      <c r="E18" s="354">
        <v>80</v>
      </c>
      <c r="F18" s="354">
        <v>80</v>
      </c>
      <c r="G18" s="354">
        <v>80</v>
      </c>
      <c r="H18" s="354">
        <v>80</v>
      </c>
    </row>
    <row r="19" spans="2:8" s="81" customFormat="1" ht="14.25" customHeight="1">
      <c r="B19" s="352">
        <v>15</v>
      </c>
      <c r="C19" s="353" t="s">
        <v>71</v>
      </c>
      <c r="D19" s="354">
        <v>85</v>
      </c>
      <c r="E19" s="354">
        <v>85</v>
      </c>
      <c r="F19" s="354">
        <v>85</v>
      </c>
      <c r="G19" s="354">
        <v>85</v>
      </c>
      <c r="H19" s="354">
        <v>85</v>
      </c>
    </row>
    <row r="20" spans="2:8" s="81" customFormat="1" ht="14.25" customHeight="1">
      <c r="B20" s="352">
        <v>10</v>
      </c>
      <c r="C20" s="353" t="s">
        <v>71</v>
      </c>
      <c r="D20" s="354">
        <v>90</v>
      </c>
      <c r="E20" s="354">
        <v>90</v>
      </c>
      <c r="F20" s="354">
        <v>90</v>
      </c>
      <c r="G20" s="354">
        <v>90</v>
      </c>
      <c r="H20" s="354">
        <v>90</v>
      </c>
    </row>
    <row r="21" spans="2:8" s="81" customFormat="1" ht="14.25" customHeight="1">
      <c r="B21" s="352">
        <v>0</v>
      </c>
      <c r="C21" s="353" t="s">
        <v>71</v>
      </c>
      <c r="D21" s="354">
        <v>100</v>
      </c>
      <c r="E21" s="354">
        <v>100</v>
      </c>
      <c r="F21" s="354">
        <v>100</v>
      </c>
      <c r="G21" s="354">
        <v>100</v>
      </c>
      <c r="H21" s="354">
        <v>100</v>
      </c>
    </row>
    <row r="23" spans="2:3" ht="15">
      <c r="B23" s="337" t="s">
        <v>692</v>
      </c>
      <c r="C23" s="335"/>
    </row>
    <row r="24" spans="2:8" ht="14.25" customHeight="1">
      <c r="B24" s="738" t="s">
        <v>681</v>
      </c>
      <c r="C24" s="739"/>
      <c r="D24" s="736" t="s">
        <v>682</v>
      </c>
      <c r="E24" s="619"/>
      <c r="F24" s="619"/>
      <c r="G24" s="619"/>
      <c r="H24" s="737"/>
    </row>
    <row r="25" spans="2:8" ht="14.25" customHeight="1">
      <c r="B25" s="740"/>
      <c r="C25" s="741"/>
      <c r="D25" s="336" t="s">
        <v>683</v>
      </c>
      <c r="E25" s="336" t="s">
        <v>684</v>
      </c>
      <c r="F25" s="336" t="s">
        <v>685</v>
      </c>
      <c r="G25" s="336" t="s">
        <v>686</v>
      </c>
      <c r="H25" s="336" t="s">
        <v>687</v>
      </c>
    </row>
    <row r="26" spans="2:8" ht="14.25" customHeight="1">
      <c r="B26" s="742"/>
      <c r="C26" s="743"/>
      <c r="D26" s="736" t="s">
        <v>691</v>
      </c>
      <c r="E26" s="619"/>
      <c r="F26" s="619"/>
      <c r="G26" s="619"/>
      <c r="H26" s="737"/>
    </row>
    <row r="27" spans="2:8" ht="14.25" customHeight="1">
      <c r="B27" s="352" t="s">
        <v>693</v>
      </c>
      <c r="C27" s="353" t="s">
        <v>71</v>
      </c>
      <c r="D27" s="354">
        <v>9</v>
      </c>
      <c r="E27" s="354">
        <v>18</v>
      </c>
      <c r="F27" s="354">
        <v>27</v>
      </c>
      <c r="G27" s="354">
        <v>36</v>
      </c>
      <c r="H27" s="354">
        <v>45</v>
      </c>
    </row>
    <row r="28" spans="2:8" ht="14.25" customHeight="1">
      <c r="B28" s="352">
        <v>80</v>
      </c>
      <c r="C28" s="353" t="s">
        <v>71</v>
      </c>
      <c r="D28" s="354">
        <v>13</v>
      </c>
      <c r="E28" s="354">
        <v>21</v>
      </c>
      <c r="F28" s="354">
        <v>29</v>
      </c>
      <c r="G28" s="354">
        <v>37</v>
      </c>
      <c r="H28" s="354">
        <v>46</v>
      </c>
    </row>
    <row r="29" spans="2:8" ht="14.25" customHeight="1">
      <c r="B29" s="352">
        <v>70</v>
      </c>
      <c r="C29" s="353" t="s">
        <v>71</v>
      </c>
      <c r="D29" s="354">
        <v>20</v>
      </c>
      <c r="E29" s="354">
        <v>25</v>
      </c>
      <c r="F29" s="354">
        <v>32</v>
      </c>
      <c r="G29" s="354">
        <v>39</v>
      </c>
      <c r="H29" s="354">
        <v>47</v>
      </c>
    </row>
    <row r="30" spans="2:8" ht="14.25" customHeight="1">
      <c r="B30" s="352">
        <v>60</v>
      </c>
      <c r="C30" s="353" t="s">
        <v>71</v>
      </c>
      <c r="D30" s="354">
        <v>30</v>
      </c>
      <c r="E30" s="354">
        <v>31</v>
      </c>
      <c r="F30" s="354">
        <v>36</v>
      </c>
      <c r="G30" s="354">
        <v>42</v>
      </c>
      <c r="H30" s="354">
        <v>49</v>
      </c>
    </row>
    <row r="31" spans="2:8" ht="14.25" customHeight="1">
      <c r="B31" s="352">
        <v>50</v>
      </c>
      <c r="C31" s="353" t="s">
        <v>71</v>
      </c>
      <c r="D31" s="354">
        <v>40</v>
      </c>
      <c r="E31" s="354">
        <v>40</v>
      </c>
      <c r="F31" s="354">
        <v>41</v>
      </c>
      <c r="G31" s="354">
        <v>46</v>
      </c>
      <c r="H31" s="354">
        <v>52</v>
      </c>
    </row>
    <row r="32" spans="2:8" ht="14.25" customHeight="1">
      <c r="B32" s="352">
        <v>40</v>
      </c>
      <c r="C32" s="353" t="s">
        <v>71</v>
      </c>
      <c r="D32" s="354">
        <v>50</v>
      </c>
      <c r="E32" s="354">
        <v>50</v>
      </c>
      <c r="F32" s="354">
        <v>50</v>
      </c>
      <c r="G32" s="354">
        <v>52</v>
      </c>
      <c r="H32" s="354">
        <v>56</v>
      </c>
    </row>
    <row r="33" spans="2:8" ht="14.25" customHeight="1">
      <c r="B33" s="352">
        <v>30</v>
      </c>
      <c r="C33" s="353" t="s">
        <v>71</v>
      </c>
      <c r="D33" s="354">
        <v>60</v>
      </c>
      <c r="E33" s="354">
        <v>60</v>
      </c>
      <c r="F33" s="354">
        <v>60</v>
      </c>
      <c r="G33" s="354">
        <v>60</v>
      </c>
      <c r="H33" s="354">
        <v>61</v>
      </c>
    </row>
    <row r="34" spans="2:8" ht="14.25" customHeight="1">
      <c r="B34" s="352">
        <v>20</v>
      </c>
      <c r="C34" s="353" t="s">
        <v>71</v>
      </c>
      <c r="D34" s="354">
        <v>70</v>
      </c>
      <c r="E34" s="354">
        <v>70</v>
      </c>
      <c r="F34" s="354">
        <v>70</v>
      </c>
      <c r="G34" s="354">
        <v>70</v>
      </c>
      <c r="H34" s="354">
        <v>70</v>
      </c>
    </row>
    <row r="35" spans="2:8" ht="14.25" customHeight="1">
      <c r="B35" s="352">
        <v>15</v>
      </c>
      <c r="C35" s="353" t="s">
        <v>71</v>
      </c>
      <c r="D35" s="354">
        <v>75</v>
      </c>
      <c r="E35" s="354">
        <v>75</v>
      </c>
      <c r="F35" s="354">
        <v>75</v>
      </c>
      <c r="G35" s="354">
        <v>75</v>
      </c>
      <c r="H35" s="354">
        <v>75</v>
      </c>
    </row>
    <row r="36" spans="2:8" ht="14.25" customHeight="1">
      <c r="B36" s="352">
        <v>10</v>
      </c>
      <c r="C36" s="353" t="s">
        <v>71</v>
      </c>
      <c r="D36" s="354">
        <v>80</v>
      </c>
      <c r="E36" s="354">
        <v>80</v>
      </c>
      <c r="F36" s="354">
        <v>80</v>
      </c>
      <c r="G36" s="354">
        <v>80</v>
      </c>
      <c r="H36" s="354">
        <v>80</v>
      </c>
    </row>
    <row r="37" spans="2:8" ht="14.25" customHeight="1">
      <c r="B37" s="352">
        <v>0</v>
      </c>
      <c r="C37" s="353" t="s">
        <v>71</v>
      </c>
      <c r="D37" s="354">
        <v>90</v>
      </c>
      <c r="E37" s="354">
        <v>90</v>
      </c>
      <c r="F37" s="354">
        <v>90</v>
      </c>
      <c r="G37" s="354">
        <v>90</v>
      </c>
      <c r="H37" s="354">
        <v>90</v>
      </c>
    </row>
    <row r="39" spans="2:3" ht="15">
      <c r="B39" s="337" t="s">
        <v>694</v>
      </c>
      <c r="C39" s="335"/>
    </row>
    <row r="40" spans="2:8" ht="14.25" customHeight="1">
      <c r="B40" s="738" t="s">
        <v>681</v>
      </c>
      <c r="C40" s="739"/>
      <c r="D40" s="736" t="s">
        <v>682</v>
      </c>
      <c r="E40" s="619"/>
      <c r="F40" s="619"/>
      <c r="G40" s="619"/>
      <c r="H40" s="737"/>
    </row>
    <row r="41" spans="2:8" ht="14.25" customHeight="1">
      <c r="B41" s="740"/>
      <c r="C41" s="741"/>
      <c r="D41" s="372" t="s">
        <v>683</v>
      </c>
      <c r="E41" s="372" t="s">
        <v>684</v>
      </c>
      <c r="F41" s="372" t="s">
        <v>685</v>
      </c>
      <c r="G41" s="357" t="s">
        <v>686</v>
      </c>
      <c r="H41" s="372" t="s">
        <v>687</v>
      </c>
    </row>
    <row r="42" spans="2:8" ht="14.25" customHeight="1">
      <c r="B42" s="742"/>
      <c r="C42" s="743"/>
      <c r="D42" s="757" t="s">
        <v>691</v>
      </c>
      <c r="E42" s="758"/>
      <c r="F42" s="758"/>
      <c r="G42" s="758"/>
      <c r="H42" s="759"/>
    </row>
    <row r="43" spans="2:8" ht="14.25" customHeight="1">
      <c r="B43" s="358" t="s">
        <v>695</v>
      </c>
      <c r="C43" s="359" t="s">
        <v>71</v>
      </c>
      <c r="D43" s="356">
        <v>8</v>
      </c>
      <c r="E43" s="356">
        <v>16</v>
      </c>
      <c r="F43" s="356">
        <v>24</v>
      </c>
      <c r="G43" s="375">
        <v>32</v>
      </c>
      <c r="H43" s="369">
        <v>40</v>
      </c>
    </row>
    <row r="44" spans="2:8" ht="14.25" customHeight="1" thickBot="1">
      <c r="B44" s="352">
        <v>70</v>
      </c>
      <c r="C44" s="353" t="s">
        <v>71</v>
      </c>
      <c r="D44" s="369">
        <v>12</v>
      </c>
      <c r="E44" s="369">
        <v>19</v>
      </c>
      <c r="F44" s="369">
        <v>26</v>
      </c>
      <c r="G44" s="373">
        <v>33</v>
      </c>
      <c r="H44" s="369">
        <v>41</v>
      </c>
    </row>
    <row r="45" spans="2:8" ht="14.25" customHeight="1" thickBot="1" thickTop="1">
      <c r="B45" s="367">
        <v>60</v>
      </c>
      <c r="C45" s="368" t="s">
        <v>71</v>
      </c>
      <c r="D45" s="369">
        <v>20</v>
      </c>
      <c r="E45" s="369">
        <v>23</v>
      </c>
      <c r="F45" s="370">
        <v>29</v>
      </c>
      <c r="G45" s="371">
        <v>35</v>
      </c>
      <c r="H45" s="374">
        <v>42</v>
      </c>
    </row>
    <row r="46" spans="2:8" ht="14.25" customHeight="1" thickTop="1">
      <c r="B46" s="352">
        <v>50</v>
      </c>
      <c r="C46" s="353" t="s">
        <v>71</v>
      </c>
      <c r="D46" s="354">
        <v>30</v>
      </c>
      <c r="E46" s="354">
        <v>30</v>
      </c>
      <c r="F46" s="354">
        <v>34</v>
      </c>
      <c r="G46" s="355">
        <v>39</v>
      </c>
      <c r="H46" s="354">
        <v>45</v>
      </c>
    </row>
    <row r="47" spans="2:8" ht="14.25" customHeight="1">
      <c r="B47" s="352">
        <v>40</v>
      </c>
      <c r="C47" s="353" t="s">
        <v>71</v>
      </c>
      <c r="D47" s="354">
        <v>40</v>
      </c>
      <c r="E47" s="354">
        <v>40</v>
      </c>
      <c r="F47" s="354">
        <v>40</v>
      </c>
      <c r="G47" s="354">
        <v>43</v>
      </c>
      <c r="H47" s="354">
        <v>48</v>
      </c>
    </row>
    <row r="48" spans="2:8" ht="14.25" customHeight="1">
      <c r="B48" s="352">
        <v>30</v>
      </c>
      <c r="C48" s="353" t="s">
        <v>71</v>
      </c>
      <c r="D48" s="354">
        <v>50</v>
      </c>
      <c r="E48" s="354">
        <v>50</v>
      </c>
      <c r="F48" s="354">
        <v>50</v>
      </c>
      <c r="G48" s="354">
        <v>50</v>
      </c>
      <c r="H48" s="354">
        <v>53</v>
      </c>
    </row>
    <row r="49" spans="2:8" ht="14.25" customHeight="1">
      <c r="B49" s="352">
        <v>20</v>
      </c>
      <c r="C49" s="353" t="s">
        <v>71</v>
      </c>
      <c r="D49" s="354">
        <v>60</v>
      </c>
      <c r="E49" s="354">
        <v>60</v>
      </c>
      <c r="F49" s="354">
        <v>60</v>
      </c>
      <c r="G49" s="354">
        <v>60</v>
      </c>
      <c r="H49" s="354">
        <v>60</v>
      </c>
    </row>
    <row r="50" spans="2:8" ht="14.25" customHeight="1">
      <c r="B50" s="352">
        <v>10</v>
      </c>
      <c r="C50" s="353" t="s">
        <v>71</v>
      </c>
      <c r="D50" s="354">
        <v>70</v>
      </c>
      <c r="E50" s="354">
        <v>70</v>
      </c>
      <c r="F50" s="354">
        <v>70</v>
      </c>
      <c r="G50" s="354">
        <v>70</v>
      </c>
      <c r="H50" s="354">
        <v>70</v>
      </c>
    </row>
    <row r="51" spans="2:8" ht="14.25" customHeight="1">
      <c r="B51" s="352">
        <v>0</v>
      </c>
      <c r="C51" s="353" t="s">
        <v>71</v>
      </c>
      <c r="D51" s="354">
        <v>80</v>
      </c>
      <c r="E51" s="354">
        <v>80</v>
      </c>
      <c r="F51" s="354">
        <v>80</v>
      </c>
      <c r="G51" s="354">
        <v>80</v>
      </c>
      <c r="H51" s="354">
        <v>80</v>
      </c>
    </row>
    <row r="53" spans="2:3" ht="15">
      <c r="B53" s="337" t="s">
        <v>696</v>
      </c>
      <c r="C53" s="335"/>
    </row>
    <row r="54" spans="2:8" ht="14.25" customHeight="1">
      <c r="B54" s="738" t="s">
        <v>681</v>
      </c>
      <c r="C54" s="739"/>
      <c r="D54" s="736" t="s">
        <v>682</v>
      </c>
      <c r="E54" s="619"/>
      <c r="F54" s="619"/>
      <c r="G54" s="619"/>
      <c r="H54" s="737"/>
    </row>
    <row r="55" spans="2:8" ht="14.25" customHeight="1">
      <c r="B55" s="740"/>
      <c r="C55" s="741"/>
      <c r="D55" s="336" t="s">
        <v>683</v>
      </c>
      <c r="E55" s="336" t="s">
        <v>684</v>
      </c>
      <c r="F55" s="336" t="s">
        <v>685</v>
      </c>
      <c r="G55" s="336" t="s">
        <v>686</v>
      </c>
      <c r="H55" s="336" t="s">
        <v>687</v>
      </c>
    </row>
    <row r="56" spans="2:8" ht="14.25" customHeight="1">
      <c r="B56" s="742"/>
      <c r="C56" s="743"/>
      <c r="D56" s="736" t="s">
        <v>691</v>
      </c>
      <c r="E56" s="619"/>
      <c r="F56" s="619"/>
      <c r="G56" s="619"/>
      <c r="H56" s="737"/>
    </row>
    <row r="57" spans="2:8" ht="14.25" customHeight="1">
      <c r="B57" s="352" t="s">
        <v>697</v>
      </c>
      <c r="C57" s="353" t="s">
        <v>71</v>
      </c>
      <c r="D57" s="354">
        <v>7</v>
      </c>
      <c r="E57" s="354">
        <v>14</v>
      </c>
      <c r="F57" s="354">
        <v>21</v>
      </c>
      <c r="G57" s="354">
        <v>28</v>
      </c>
      <c r="H57" s="354">
        <v>35</v>
      </c>
    </row>
    <row r="58" spans="2:8" ht="14.25" customHeight="1">
      <c r="B58" s="352">
        <v>60</v>
      </c>
      <c r="C58" s="353" t="s">
        <v>71</v>
      </c>
      <c r="D58" s="354">
        <v>11</v>
      </c>
      <c r="E58" s="354">
        <v>17</v>
      </c>
      <c r="F58" s="354">
        <v>23</v>
      </c>
      <c r="G58" s="354">
        <v>29</v>
      </c>
      <c r="H58" s="354">
        <v>36</v>
      </c>
    </row>
    <row r="59" spans="2:8" ht="14.25" customHeight="1">
      <c r="B59" s="352">
        <v>50</v>
      </c>
      <c r="C59" s="353" t="s">
        <v>71</v>
      </c>
      <c r="D59" s="354">
        <v>20</v>
      </c>
      <c r="E59" s="354">
        <v>22</v>
      </c>
      <c r="F59" s="354">
        <v>26</v>
      </c>
      <c r="G59" s="354">
        <v>32</v>
      </c>
      <c r="H59" s="354">
        <v>37</v>
      </c>
    </row>
    <row r="60" spans="2:8" ht="14.25" customHeight="1">
      <c r="B60" s="352">
        <v>40</v>
      </c>
      <c r="C60" s="353" t="s">
        <v>71</v>
      </c>
      <c r="D60" s="354">
        <v>30</v>
      </c>
      <c r="E60" s="354">
        <v>30</v>
      </c>
      <c r="F60" s="354">
        <v>32</v>
      </c>
      <c r="G60" s="354">
        <v>35</v>
      </c>
      <c r="H60" s="354">
        <v>40</v>
      </c>
    </row>
    <row r="61" spans="2:8" ht="14.25" customHeight="1">
      <c r="B61" s="352">
        <v>30</v>
      </c>
      <c r="C61" s="353" t="s">
        <v>71</v>
      </c>
      <c r="D61" s="354">
        <v>40</v>
      </c>
      <c r="E61" s="354">
        <v>40</v>
      </c>
      <c r="F61" s="354">
        <v>40</v>
      </c>
      <c r="G61" s="354">
        <v>41</v>
      </c>
      <c r="H61" s="354">
        <v>44</v>
      </c>
    </row>
    <row r="62" spans="2:8" ht="14.25" customHeight="1">
      <c r="B62" s="352">
        <v>20</v>
      </c>
      <c r="C62" s="353" t="s">
        <v>71</v>
      </c>
      <c r="D62" s="354">
        <v>50</v>
      </c>
      <c r="E62" s="354">
        <v>50</v>
      </c>
      <c r="F62" s="354">
        <v>50</v>
      </c>
      <c r="G62" s="354">
        <v>50</v>
      </c>
      <c r="H62" s="354">
        <v>50</v>
      </c>
    </row>
    <row r="63" spans="2:8" ht="14.25" customHeight="1">
      <c r="B63" s="352">
        <v>15</v>
      </c>
      <c r="C63" s="353" t="s">
        <v>71</v>
      </c>
      <c r="D63" s="354">
        <v>55</v>
      </c>
      <c r="E63" s="354">
        <v>55</v>
      </c>
      <c r="F63" s="354">
        <v>55</v>
      </c>
      <c r="G63" s="354">
        <v>55</v>
      </c>
      <c r="H63" s="354">
        <v>55</v>
      </c>
    </row>
    <row r="64" spans="2:8" ht="14.25" customHeight="1">
      <c r="B64" s="352">
        <v>10</v>
      </c>
      <c r="C64" s="353" t="s">
        <v>71</v>
      </c>
      <c r="D64" s="354">
        <v>60</v>
      </c>
      <c r="E64" s="354">
        <v>60</v>
      </c>
      <c r="F64" s="354">
        <v>60</v>
      </c>
      <c r="G64" s="354">
        <v>60</v>
      </c>
      <c r="H64" s="354">
        <v>60</v>
      </c>
    </row>
    <row r="65" spans="2:8" ht="14.25" customHeight="1">
      <c r="B65" s="352">
        <v>0</v>
      </c>
      <c r="C65" s="353" t="s">
        <v>71</v>
      </c>
      <c r="D65" s="354">
        <v>70</v>
      </c>
      <c r="E65" s="354">
        <v>70</v>
      </c>
      <c r="F65" s="354">
        <v>70</v>
      </c>
      <c r="G65" s="354">
        <v>70</v>
      </c>
      <c r="H65" s="354">
        <v>70</v>
      </c>
    </row>
    <row r="67" spans="2:3" ht="15">
      <c r="B67" s="337" t="s">
        <v>698</v>
      </c>
      <c r="C67" s="335"/>
    </row>
    <row r="68" spans="2:8" ht="14.25" customHeight="1">
      <c r="B68" s="738" t="s">
        <v>681</v>
      </c>
      <c r="C68" s="739"/>
      <c r="D68" s="736" t="s">
        <v>682</v>
      </c>
      <c r="E68" s="619"/>
      <c r="F68" s="619"/>
      <c r="G68" s="619"/>
      <c r="H68" s="737"/>
    </row>
    <row r="69" spans="2:8" ht="14.25" customHeight="1">
      <c r="B69" s="740"/>
      <c r="C69" s="741"/>
      <c r="D69" s="336" t="s">
        <v>683</v>
      </c>
      <c r="E69" s="336" t="s">
        <v>684</v>
      </c>
      <c r="F69" s="336" t="s">
        <v>685</v>
      </c>
      <c r="G69" s="336" t="s">
        <v>686</v>
      </c>
      <c r="H69" s="336" t="s">
        <v>687</v>
      </c>
    </row>
    <row r="70" spans="2:8" ht="14.25" customHeight="1">
      <c r="B70" s="742"/>
      <c r="C70" s="743"/>
      <c r="D70" s="736" t="s">
        <v>691</v>
      </c>
      <c r="E70" s="619"/>
      <c r="F70" s="619"/>
      <c r="G70" s="619"/>
      <c r="H70" s="737"/>
    </row>
    <row r="71" spans="2:8" ht="14.25" customHeight="1">
      <c r="B71" s="352" t="s">
        <v>699</v>
      </c>
      <c r="C71" s="353" t="s">
        <v>71</v>
      </c>
      <c r="D71" s="354">
        <v>6</v>
      </c>
      <c r="E71" s="354">
        <v>12</v>
      </c>
      <c r="F71" s="354">
        <v>18</v>
      </c>
      <c r="G71" s="354">
        <v>24</v>
      </c>
      <c r="H71" s="354">
        <v>30</v>
      </c>
    </row>
    <row r="72" spans="2:8" ht="14.25" customHeight="1">
      <c r="B72" s="352">
        <v>50</v>
      </c>
      <c r="C72" s="353" t="s">
        <v>71</v>
      </c>
      <c r="D72" s="354">
        <v>11</v>
      </c>
      <c r="E72" s="354">
        <v>15</v>
      </c>
      <c r="F72" s="354">
        <v>20</v>
      </c>
      <c r="G72" s="354">
        <v>25</v>
      </c>
      <c r="H72" s="354">
        <v>31</v>
      </c>
    </row>
    <row r="73" spans="2:8" ht="14.25" customHeight="1">
      <c r="B73" s="352">
        <v>40</v>
      </c>
      <c r="C73" s="353" t="s">
        <v>71</v>
      </c>
      <c r="D73" s="354">
        <v>20</v>
      </c>
      <c r="E73" s="354">
        <v>21</v>
      </c>
      <c r="F73" s="354">
        <v>24</v>
      </c>
      <c r="G73" s="354">
        <v>28</v>
      </c>
      <c r="H73" s="354">
        <v>33</v>
      </c>
    </row>
    <row r="74" spans="2:8" ht="14.25" customHeight="1">
      <c r="B74" s="352">
        <v>30</v>
      </c>
      <c r="C74" s="353" t="s">
        <v>71</v>
      </c>
      <c r="D74" s="354">
        <v>30</v>
      </c>
      <c r="E74" s="354">
        <v>30</v>
      </c>
      <c r="F74" s="354">
        <v>30</v>
      </c>
      <c r="G74" s="354">
        <v>30</v>
      </c>
      <c r="H74" s="354">
        <v>36</v>
      </c>
    </row>
    <row r="75" spans="2:8" ht="14.25" customHeight="1">
      <c r="B75" s="352">
        <v>20</v>
      </c>
      <c r="C75" s="353" t="s">
        <v>71</v>
      </c>
      <c r="D75" s="354">
        <v>40</v>
      </c>
      <c r="E75" s="354">
        <v>40</v>
      </c>
      <c r="F75" s="354">
        <v>40</v>
      </c>
      <c r="G75" s="354">
        <v>40</v>
      </c>
      <c r="H75" s="354">
        <v>40</v>
      </c>
    </row>
    <row r="76" spans="2:8" ht="14.25" customHeight="1">
      <c r="B76" s="352">
        <v>15</v>
      </c>
      <c r="C76" s="353" t="s">
        <v>71</v>
      </c>
      <c r="D76" s="354">
        <v>50</v>
      </c>
      <c r="E76" s="354">
        <v>50</v>
      </c>
      <c r="F76" s="354">
        <v>50</v>
      </c>
      <c r="G76" s="354">
        <v>50</v>
      </c>
      <c r="H76" s="354">
        <v>50</v>
      </c>
    </row>
    <row r="77" spans="2:8" ht="14.25" customHeight="1">
      <c r="B77" s="352">
        <v>10</v>
      </c>
      <c r="C77" s="353" t="s">
        <v>71</v>
      </c>
      <c r="D77" s="354">
        <v>55</v>
      </c>
      <c r="E77" s="354">
        <v>55</v>
      </c>
      <c r="F77" s="354">
        <v>55</v>
      </c>
      <c r="G77" s="354">
        <v>55</v>
      </c>
      <c r="H77" s="354">
        <v>55</v>
      </c>
    </row>
    <row r="78" spans="2:8" ht="14.25" customHeight="1">
      <c r="B78" s="352">
        <v>0</v>
      </c>
      <c r="C78" s="353" t="s">
        <v>71</v>
      </c>
      <c r="D78" s="354">
        <v>60</v>
      </c>
      <c r="E78" s="354">
        <v>60</v>
      </c>
      <c r="F78" s="354">
        <v>60</v>
      </c>
      <c r="G78" s="354">
        <v>60</v>
      </c>
      <c r="H78" s="354">
        <v>60</v>
      </c>
    </row>
    <row r="80" spans="2:3" ht="15">
      <c r="B80" s="337" t="s">
        <v>700</v>
      </c>
      <c r="C80" s="335"/>
    </row>
    <row r="81" spans="2:8" ht="14.25" customHeight="1">
      <c r="B81" s="738" t="s">
        <v>681</v>
      </c>
      <c r="C81" s="739"/>
      <c r="D81" s="736" t="s">
        <v>682</v>
      </c>
      <c r="E81" s="619"/>
      <c r="F81" s="619"/>
      <c r="G81" s="619"/>
      <c r="H81" s="737"/>
    </row>
    <row r="82" spans="2:8" ht="14.25" customHeight="1">
      <c r="B82" s="740"/>
      <c r="C82" s="741"/>
      <c r="D82" s="336" t="s">
        <v>683</v>
      </c>
      <c r="E82" s="336" t="s">
        <v>684</v>
      </c>
      <c r="F82" s="336" t="s">
        <v>685</v>
      </c>
      <c r="G82" s="336" t="s">
        <v>686</v>
      </c>
      <c r="H82" s="336" t="s">
        <v>687</v>
      </c>
    </row>
    <row r="83" spans="2:8" ht="14.25" customHeight="1">
      <c r="B83" s="742"/>
      <c r="C83" s="743"/>
      <c r="D83" s="736" t="s">
        <v>691</v>
      </c>
      <c r="E83" s="619"/>
      <c r="F83" s="619"/>
      <c r="G83" s="619"/>
      <c r="H83" s="737"/>
    </row>
    <row r="84" spans="2:8" ht="14.25" customHeight="1">
      <c r="B84" s="352" t="s">
        <v>701</v>
      </c>
      <c r="C84" s="353" t="s">
        <v>71</v>
      </c>
      <c r="D84" s="354">
        <v>5</v>
      </c>
      <c r="E84" s="354">
        <v>10</v>
      </c>
      <c r="F84" s="354">
        <v>15</v>
      </c>
      <c r="G84" s="354">
        <v>20</v>
      </c>
      <c r="H84" s="354">
        <v>25</v>
      </c>
    </row>
    <row r="85" spans="2:8" ht="14.25" customHeight="1">
      <c r="B85" s="352">
        <v>40</v>
      </c>
      <c r="C85" s="353" t="s">
        <v>71</v>
      </c>
      <c r="D85" s="354">
        <v>11</v>
      </c>
      <c r="E85" s="354">
        <v>13</v>
      </c>
      <c r="F85" s="354">
        <v>17</v>
      </c>
      <c r="G85" s="354">
        <v>21</v>
      </c>
      <c r="H85" s="354">
        <v>26</v>
      </c>
    </row>
    <row r="86" spans="2:8" ht="14.25" customHeight="1">
      <c r="B86" s="352">
        <v>30</v>
      </c>
      <c r="C86" s="353" t="s">
        <v>71</v>
      </c>
      <c r="D86" s="354">
        <v>20</v>
      </c>
      <c r="E86" s="354">
        <v>20</v>
      </c>
      <c r="F86" s="354">
        <v>22</v>
      </c>
      <c r="G86" s="354">
        <v>25</v>
      </c>
      <c r="H86" s="354">
        <v>28</v>
      </c>
    </row>
    <row r="87" spans="2:8" ht="14.25" customHeight="1">
      <c r="B87" s="352">
        <v>20</v>
      </c>
      <c r="C87" s="353" t="s">
        <v>71</v>
      </c>
      <c r="D87" s="354">
        <v>30</v>
      </c>
      <c r="E87" s="354">
        <v>30</v>
      </c>
      <c r="F87" s="354">
        <v>30</v>
      </c>
      <c r="G87" s="354">
        <v>30</v>
      </c>
      <c r="H87" s="354">
        <v>30</v>
      </c>
    </row>
    <row r="88" spans="2:8" ht="14.25" customHeight="1">
      <c r="B88" s="352">
        <v>15</v>
      </c>
      <c r="C88" s="353" t="s">
        <v>71</v>
      </c>
      <c r="D88" s="354">
        <v>35</v>
      </c>
      <c r="E88" s="354">
        <v>35</v>
      </c>
      <c r="F88" s="354">
        <v>35</v>
      </c>
      <c r="G88" s="354">
        <v>35</v>
      </c>
      <c r="H88" s="354">
        <v>35</v>
      </c>
    </row>
    <row r="89" spans="2:8" ht="14.25" customHeight="1">
      <c r="B89" s="352">
        <v>10</v>
      </c>
      <c r="C89" s="353" t="s">
        <v>71</v>
      </c>
      <c r="D89" s="354">
        <v>40</v>
      </c>
      <c r="E89" s="354">
        <v>40</v>
      </c>
      <c r="F89" s="354">
        <v>40</v>
      </c>
      <c r="G89" s="354">
        <v>40</v>
      </c>
      <c r="H89" s="354">
        <v>40</v>
      </c>
    </row>
    <row r="90" spans="2:8" ht="14.25" customHeight="1">
      <c r="B90" s="352">
        <v>0</v>
      </c>
      <c r="C90" s="353" t="s">
        <v>71</v>
      </c>
      <c r="D90" s="354">
        <v>50</v>
      </c>
      <c r="E90" s="354">
        <v>50</v>
      </c>
      <c r="F90" s="354">
        <v>50</v>
      </c>
      <c r="G90" s="354">
        <v>50</v>
      </c>
      <c r="H90" s="354">
        <v>50</v>
      </c>
    </row>
    <row r="92" spans="2:3" ht="15">
      <c r="B92" s="337" t="s">
        <v>702</v>
      </c>
      <c r="C92" s="335"/>
    </row>
    <row r="93" spans="2:8" ht="14.25" customHeight="1">
      <c r="B93" s="738" t="s">
        <v>681</v>
      </c>
      <c r="C93" s="739"/>
      <c r="D93" s="736" t="s">
        <v>682</v>
      </c>
      <c r="E93" s="619"/>
      <c r="F93" s="619"/>
      <c r="G93" s="619"/>
      <c r="H93" s="737"/>
    </row>
    <row r="94" spans="2:8" ht="14.25" customHeight="1">
      <c r="B94" s="740"/>
      <c r="C94" s="741"/>
      <c r="D94" s="336" t="s">
        <v>683</v>
      </c>
      <c r="E94" s="336" t="s">
        <v>684</v>
      </c>
      <c r="F94" s="336" t="s">
        <v>685</v>
      </c>
      <c r="G94" s="336" t="s">
        <v>686</v>
      </c>
      <c r="H94" s="336" t="s">
        <v>687</v>
      </c>
    </row>
    <row r="95" spans="2:8" ht="14.25" customHeight="1">
      <c r="B95" s="742"/>
      <c r="C95" s="743"/>
      <c r="D95" s="736" t="s">
        <v>691</v>
      </c>
      <c r="E95" s="619"/>
      <c r="F95" s="619"/>
      <c r="G95" s="619"/>
      <c r="H95" s="737"/>
    </row>
    <row r="96" spans="2:8" ht="14.25" customHeight="1">
      <c r="B96" s="352" t="s">
        <v>703</v>
      </c>
      <c r="C96" s="353" t="s">
        <v>71</v>
      </c>
      <c r="D96" s="354">
        <v>4</v>
      </c>
      <c r="E96" s="354">
        <v>8</v>
      </c>
      <c r="F96" s="354">
        <v>12</v>
      </c>
      <c r="G96" s="354">
        <v>16</v>
      </c>
      <c r="H96" s="354">
        <v>20</v>
      </c>
    </row>
    <row r="97" spans="2:8" ht="14.25" customHeight="1">
      <c r="B97" s="352">
        <v>30</v>
      </c>
      <c r="C97" s="353" t="s">
        <v>71</v>
      </c>
      <c r="D97" s="354">
        <v>10</v>
      </c>
      <c r="E97" s="354">
        <v>12</v>
      </c>
      <c r="F97" s="354">
        <v>14</v>
      </c>
      <c r="G97" s="354">
        <v>17</v>
      </c>
      <c r="H97" s="354">
        <v>21</v>
      </c>
    </row>
    <row r="98" spans="2:8" ht="14.25" customHeight="1">
      <c r="B98" s="352">
        <v>20</v>
      </c>
      <c r="C98" s="353" t="s">
        <v>71</v>
      </c>
      <c r="D98" s="354">
        <v>20</v>
      </c>
      <c r="E98" s="354">
        <v>20</v>
      </c>
      <c r="F98" s="354">
        <v>20</v>
      </c>
      <c r="G98" s="354">
        <v>22</v>
      </c>
      <c r="H98" s="354">
        <v>24</v>
      </c>
    </row>
    <row r="99" spans="2:8" ht="14.25" customHeight="1">
      <c r="B99" s="352">
        <v>15</v>
      </c>
      <c r="C99" s="353" t="s">
        <v>71</v>
      </c>
      <c r="D99" s="354">
        <v>25</v>
      </c>
      <c r="E99" s="354">
        <v>25</v>
      </c>
      <c r="F99" s="354">
        <v>25</v>
      </c>
      <c r="G99" s="354">
        <v>25</v>
      </c>
      <c r="H99" s="354">
        <v>25</v>
      </c>
    </row>
    <row r="100" spans="2:8" ht="14.25" customHeight="1">
      <c r="B100" s="352">
        <v>10</v>
      </c>
      <c r="C100" s="353" t="s">
        <v>71</v>
      </c>
      <c r="D100" s="354">
        <v>30</v>
      </c>
      <c r="E100" s="354">
        <v>30</v>
      </c>
      <c r="F100" s="354">
        <v>30</v>
      </c>
      <c r="G100" s="354">
        <v>30</v>
      </c>
      <c r="H100" s="354">
        <v>30</v>
      </c>
    </row>
    <row r="101" spans="2:8" ht="14.25" customHeight="1">
      <c r="B101" s="352">
        <v>0</v>
      </c>
      <c r="C101" s="353" t="s">
        <v>71</v>
      </c>
      <c r="D101" s="354">
        <v>40</v>
      </c>
      <c r="E101" s="354">
        <v>40</v>
      </c>
      <c r="F101" s="354">
        <v>40</v>
      </c>
      <c r="G101" s="354">
        <v>40</v>
      </c>
      <c r="H101" s="354">
        <v>40</v>
      </c>
    </row>
    <row r="103" spans="2:3" ht="15">
      <c r="B103" s="337" t="s">
        <v>704</v>
      </c>
      <c r="C103" s="335"/>
    </row>
    <row r="104" spans="2:8" ht="14.25" customHeight="1">
      <c r="B104" s="738" t="s">
        <v>681</v>
      </c>
      <c r="C104" s="739"/>
      <c r="D104" s="736" t="s">
        <v>682</v>
      </c>
      <c r="E104" s="619"/>
      <c r="F104" s="619"/>
      <c r="G104" s="619"/>
      <c r="H104" s="737"/>
    </row>
    <row r="105" spans="2:8" ht="14.25" customHeight="1">
      <c r="B105" s="740"/>
      <c r="C105" s="741"/>
      <c r="D105" s="336" t="s">
        <v>683</v>
      </c>
      <c r="E105" s="336" t="s">
        <v>684</v>
      </c>
      <c r="F105" s="336" t="s">
        <v>685</v>
      </c>
      <c r="G105" s="336" t="s">
        <v>686</v>
      </c>
      <c r="H105" s="336" t="s">
        <v>687</v>
      </c>
    </row>
    <row r="106" spans="2:8" ht="14.25" customHeight="1">
      <c r="B106" s="742"/>
      <c r="C106" s="743"/>
      <c r="D106" s="736" t="s">
        <v>691</v>
      </c>
      <c r="E106" s="619"/>
      <c r="F106" s="619"/>
      <c r="G106" s="619"/>
      <c r="H106" s="737"/>
    </row>
    <row r="107" spans="2:8" ht="14.25" customHeight="1">
      <c r="B107" s="352" t="s">
        <v>705</v>
      </c>
      <c r="C107" s="353" t="s">
        <v>71</v>
      </c>
      <c r="D107" s="354">
        <v>3</v>
      </c>
      <c r="E107" s="354">
        <v>6</v>
      </c>
      <c r="F107" s="354">
        <v>9</v>
      </c>
      <c r="G107" s="354">
        <v>12</v>
      </c>
      <c r="H107" s="354">
        <v>15</v>
      </c>
    </row>
    <row r="108" spans="2:8" ht="14.25" customHeight="1">
      <c r="B108" s="352">
        <v>20</v>
      </c>
      <c r="C108" s="353" t="s">
        <v>71</v>
      </c>
      <c r="D108" s="354">
        <v>10</v>
      </c>
      <c r="E108" s="354">
        <v>10</v>
      </c>
      <c r="F108" s="354">
        <v>12</v>
      </c>
      <c r="G108" s="354">
        <v>14</v>
      </c>
      <c r="H108" s="354">
        <v>16</v>
      </c>
    </row>
    <row r="109" spans="2:8" ht="14.25" customHeight="1">
      <c r="B109" s="352">
        <v>15</v>
      </c>
      <c r="C109" s="353" t="s">
        <v>71</v>
      </c>
      <c r="D109" s="354">
        <v>15</v>
      </c>
      <c r="E109" s="354">
        <v>15</v>
      </c>
      <c r="F109" s="354">
        <v>15</v>
      </c>
      <c r="G109" s="354">
        <v>16</v>
      </c>
      <c r="H109" s="354">
        <v>18</v>
      </c>
    </row>
    <row r="110" spans="2:8" ht="14.25" customHeight="1">
      <c r="B110" s="352">
        <v>10</v>
      </c>
      <c r="C110" s="353" t="s">
        <v>71</v>
      </c>
      <c r="D110" s="354">
        <v>20</v>
      </c>
      <c r="E110" s="354">
        <v>20</v>
      </c>
      <c r="F110" s="354">
        <v>20</v>
      </c>
      <c r="G110" s="354">
        <v>20</v>
      </c>
      <c r="H110" s="354">
        <v>20</v>
      </c>
    </row>
    <row r="111" spans="2:8" ht="14.25" customHeight="1">
      <c r="B111" s="352">
        <v>0</v>
      </c>
      <c r="C111" s="353" t="s">
        <v>71</v>
      </c>
      <c r="D111" s="354">
        <v>30</v>
      </c>
      <c r="E111" s="354">
        <v>30</v>
      </c>
      <c r="F111" s="354">
        <v>30</v>
      </c>
      <c r="G111" s="354">
        <v>30</v>
      </c>
      <c r="H111" s="354">
        <v>30</v>
      </c>
    </row>
    <row r="113" spans="1:2" ht="14.25" customHeight="1">
      <c r="A113" s="45" t="s">
        <v>85</v>
      </c>
      <c r="B113" s="23" t="s">
        <v>741</v>
      </c>
    </row>
  </sheetData>
  <sheetProtection/>
  <mergeCells count="25">
    <mergeCell ref="B2:H2"/>
    <mergeCell ref="D7:H7"/>
    <mergeCell ref="D9:H9"/>
    <mergeCell ref="B7:C9"/>
    <mergeCell ref="B24:C26"/>
    <mergeCell ref="D24:H24"/>
    <mergeCell ref="D26:H26"/>
    <mergeCell ref="B40:C42"/>
    <mergeCell ref="D40:H40"/>
    <mergeCell ref="D42:H42"/>
    <mergeCell ref="B54:C56"/>
    <mergeCell ref="D54:H54"/>
    <mergeCell ref="D56:H56"/>
    <mergeCell ref="B68:C70"/>
    <mergeCell ref="D68:H68"/>
    <mergeCell ref="D70:H70"/>
    <mergeCell ref="B104:C106"/>
    <mergeCell ref="D104:H104"/>
    <mergeCell ref="D106:H106"/>
    <mergeCell ref="B81:C83"/>
    <mergeCell ref="D81:H81"/>
    <mergeCell ref="D83:H83"/>
    <mergeCell ref="B93:C95"/>
    <mergeCell ref="D93:H93"/>
    <mergeCell ref="D95:H95"/>
  </mergeCells>
  <printOptions/>
  <pageMargins left="0.24" right="0.25" top="0.28" bottom="0.19" header="0.4" footer="0.19"/>
  <pageSetup horizontalDpi="600" verticalDpi="600" orientation="portrait" paperSize="9" r:id="rId1"/>
  <rowBreaks count="2" manualBreakCount="2">
    <brk id="52" max="255" man="1"/>
    <brk id="102" max="255" man="1"/>
  </rowBreaks>
</worksheet>
</file>

<file path=xl/worksheets/sheet2.xml><?xml version="1.0" encoding="utf-8"?>
<worksheet xmlns="http://schemas.openxmlformats.org/spreadsheetml/2006/main" xmlns:r="http://schemas.openxmlformats.org/officeDocument/2006/relationships">
  <sheetPr codeName="Tabelle4">
    <tabColor indexed="50"/>
  </sheetPr>
  <dimension ref="A2:M39"/>
  <sheetViews>
    <sheetView showGridLines="0" tabSelected="1" zoomScalePageLayoutView="0" workbookViewId="0" topLeftCell="A1">
      <selection activeCell="A9" sqref="A9"/>
    </sheetView>
  </sheetViews>
  <sheetFormatPr defaultColWidth="11.421875" defaultRowHeight="12.75"/>
  <cols>
    <col min="1" max="1" width="3.7109375" style="23" customWidth="1"/>
    <col min="3" max="3" width="3.7109375" style="0" customWidth="1"/>
    <col min="5" max="5" width="3.7109375" style="0" customWidth="1"/>
    <col min="7" max="7" width="3.7109375" style="0" customWidth="1"/>
    <col min="9" max="9" width="3.7109375" style="0" customWidth="1"/>
    <col min="11" max="11" width="3.7109375" style="0" customWidth="1"/>
    <col min="12" max="12" width="12.7109375" style="0" customWidth="1"/>
    <col min="13" max="13" width="3.7109375" style="23" customWidth="1"/>
    <col min="14" max="16384" width="11.421875" style="23" customWidth="1"/>
  </cols>
  <sheetData>
    <row r="2" spans="1:12" ht="20.25">
      <c r="A2" s="418" t="s">
        <v>540</v>
      </c>
      <c r="B2" s="419"/>
      <c r="C2" s="419"/>
      <c r="D2" s="419"/>
      <c r="E2" s="419"/>
      <c r="F2" s="419"/>
      <c r="G2" s="419"/>
      <c r="H2" s="419"/>
      <c r="I2" s="419"/>
      <c r="J2" s="419"/>
      <c r="K2" s="419"/>
      <c r="L2" s="419"/>
    </row>
    <row r="3" ht="15" customHeight="1"/>
    <row r="4" spans="1:13" s="12" customFormat="1" ht="12.75">
      <c r="A4" s="409" t="s">
        <v>58</v>
      </c>
      <c r="B4" s="410"/>
      <c r="C4" s="410"/>
      <c r="D4" s="410"/>
      <c r="E4" s="410"/>
      <c r="F4" s="410"/>
      <c r="G4" s="410"/>
      <c r="H4" s="412"/>
      <c r="I4" s="402" t="s">
        <v>83</v>
      </c>
      <c r="J4" s="403"/>
      <c r="K4" s="403"/>
      <c r="L4" s="403"/>
      <c r="M4" s="412"/>
    </row>
    <row r="5" spans="1:13" s="12" customFormat="1" ht="24.75" customHeight="1">
      <c r="A5" s="401"/>
      <c r="B5" s="398"/>
      <c r="C5" s="398"/>
      <c r="D5" s="398"/>
      <c r="E5" s="398"/>
      <c r="F5" s="398"/>
      <c r="G5" s="398"/>
      <c r="H5" s="415"/>
      <c r="I5" s="401"/>
      <c r="J5" s="399"/>
      <c r="K5" s="399"/>
      <c r="L5" s="399"/>
      <c r="M5" s="463"/>
    </row>
    <row r="6" spans="1:13" s="12" customFormat="1" ht="15" customHeight="1">
      <c r="A6" s="409" t="s">
        <v>59</v>
      </c>
      <c r="B6" s="410"/>
      <c r="C6" s="410"/>
      <c r="D6" s="410"/>
      <c r="E6" s="410"/>
      <c r="F6" s="410"/>
      <c r="G6" s="410"/>
      <c r="H6" s="412"/>
      <c r="I6" s="402" t="s">
        <v>82</v>
      </c>
      <c r="J6" s="403"/>
      <c r="K6" s="403"/>
      <c r="L6" s="403"/>
      <c r="M6" s="412"/>
    </row>
    <row r="7" spans="1:13" s="12" customFormat="1" ht="24.75" customHeight="1">
      <c r="A7" s="401"/>
      <c r="B7" s="398"/>
      <c r="C7" s="398"/>
      <c r="D7" s="398"/>
      <c r="E7" s="398"/>
      <c r="F7" s="398"/>
      <c r="G7" s="398"/>
      <c r="H7" s="415"/>
      <c r="I7" s="401"/>
      <c r="J7" s="399"/>
      <c r="K7" s="399"/>
      <c r="L7" s="399"/>
      <c r="M7" s="463"/>
    </row>
    <row r="8" spans="1:13" s="388" customFormat="1" ht="24.75" customHeight="1">
      <c r="A8" s="389"/>
      <c r="B8" s="386" t="s">
        <v>322</v>
      </c>
      <c r="C8" s="386"/>
      <c r="D8" s="386"/>
      <c r="E8" s="386"/>
      <c r="F8" s="386" t="s">
        <v>325</v>
      </c>
      <c r="G8" s="386"/>
      <c r="H8" s="386"/>
      <c r="I8" s="386"/>
      <c r="J8" s="386"/>
      <c r="K8" s="386"/>
      <c r="L8" s="464"/>
      <c r="M8" s="439"/>
    </row>
    <row r="9" spans="1:12" s="3" customFormat="1" ht="24.75" customHeight="1">
      <c r="A9" s="387"/>
      <c r="B9" s="387"/>
      <c r="C9" s="387"/>
      <c r="D9" s="387"/>
      <c r="E9" s="387"/>
      <c r="F9" s="387"/>
      <c r="G9" s="387"/>
      <c r="H9" s="387"/>
      <c r="I9" s="387"/>
      <c r="J9" s="387"/>
      <c r="K9" s="387"/>
      <c r="L9" s="387"/>
    </row>
    <row r="10" spans="1:13" s="3" customFormat="1" ht="24.75" customHeight="1">
      <c r="A10" s="454" t="s">
        <v>544</v>
      </c>
      <c r="B10" s="455"/>
      <c r="C10" s="455"/>
      <c r="D10" s="455"/>
      <c r="E10" s="455"/>
      <c r="F10" s="455"/>
      <c r="G10" s="456"/>
      <c r="H10" s="444" t="s">
        <v>329</v>
      </c>
      <c r="I10" s="445"/>
      <c r="J10" s="445"/>
      <c r="K10" s="445"/>
      <c r="L10" s="445"/>
      <c r="M10" s="446"/>
    </row>
    <row r="11" spans="1:13" s="3" customFormat="1" ht="12.75">
      <c r="A11" s="457"/>
      <c r="B11" s="458"/>
      <c r="C11" s="458"/>
      <c r="D11" s="458"/>
      <c r="E11" s="458"/>
      <c r="F11" s="458"/>
      <c r="G11" s="459"/>
      <c r="H11" s="440" t="s">
        <v>541</v>
      </c>
      <c r="I11" s="441"/>
      <c r="J11" s="442" t="s">
        <v>542</v>
      </c>
      <c r="K11" s="441"/>
      <c r="L11" s="442" t="s">
        <v>324</v>
      </c>
      <c r="M11" s="443"/>
    </row>
    <row r="12" spans="1:13" s="3" customFormat="1" ht="18" customHeight="1">
      <c r="A12" s="451" t="s">
        <v>323</v>
      </c>
      <c r="B12" s="452"/>
      <c r="C12" s="452"/>
      <c r="D12" s="452"/>
      <c r="E12" s="452"/>
      <c r="F12" s="452"/>
      <c r="G12" s="452"/>
      <c r="H12" s="452"/>
      <c r="I12" s="452"/>
      <c r="J12" s="452"/>
      <c r="K12" s="452"/>
      <c r="L12" s="452"/>
      <c r="M12" s="453"/>
    </row>
    <row r="13" spans="1:13" s="3" customFormat="1" ht="18" customHeight="1">
      <c r="A13" s="390" t="s">
        <v>326</v>
      </c>
      <c r="B13" s="391"/>
      <c r="C13" s="391"/>
      <c r="D13" s="384" t="s">
        <v>327</v>
      </c>
      <c r="E13" s="391"/>
      <c r="F13" s="384" t="s">
        <v>328</v>
      </c>
      <c r="G13" s="382"/>
      <c r="H13" s="449"/>
      <c r="I13" s="450"/>
      <c r="J13" s="449"/>
      <c r="K13" s="450"/>
      <c r="L13" s="449"/>
      <c r="M13" s="450"/>
    </row>
    <row r="14" spans="1:13" s="3" customFormat="1" ht="18" customHeight="1">
      <c r="A14" s="390" t="s">
        <v>326</v>
      </c>
      <c r="B14" s="391"/>
      <c r="C14" s="391"/>
      <c r="D14" s="384" t="s">
        <v>327</v>
      </c>
      <c r="E14" s="391"/>
      <c r="F14" s="384" t="s">
        <v>328</v>
      </c>
      <c r="G14" s="382"/>
      <c r="H14" s="449"/>
      <c r="I14" s="450"/>
      <c r="J14" s="449"/>
      <c r="K14" s="450"/>
      <c r="L14" s="449"/>
      <c r="M14" s="450"/>
    </row>
    <row r="15" spans="1:13" s="3" customFormat="1" ht="18" customHeight="1">
      <c r="A15" s="390" t="s">
        <v>326</v>
      </c>
      <c r="B15" s="391"/>
      <c r="C15" s="391"/>
      <c r="D15" s="384" t="s">
        <v>327</v>
      </c>
      <c r="E15" s="391"/>
      <c r="F15" s="384" t="s">
        <v>328</v>
      </c>
      <c r="G15" s="382"/>
      <c r="H15" s="449"/>
      <c r="I15" s="450"/>
      <c r="J15" s="449"/>
      <c r="K15" s="450"/>
      <c r="L15" s="449"/>
      <c r="M15" s="450"/>
    </row>
    <row r="16" spans="1:13" s="3" customFormat="1" ht="18" customHeight="1">
      <c r="A16" s="390" t="s">
        <v>326</v>
      </c>
      <c r="B16" s="391"/>
      <c r="C16" s="391"/>
      <c r="D16" s="384" t="s">
        <v>327</v>
      </c>
      <c r="E16" s="391"/>
      <c r="F16" s="384" t="s">
        <v>328</v>
      </c>
      <c r="G16" s="382"/>
      <c r="H16" s="449"/>
      <c r="I16" s="450"/>
      <c r="J16" s="449"/>
      <c r="K16" s="450"/>
      <c r="L16" s="449"/>
      <c r="M16" s="450"/>
    </row>
    <row r="17" spans="1:13" s="3" customFormat="1" ht="18" customHeight="1">
      <c r="A17" s="392" t="s">
        <v>326</v>
      </c>
      <c r="B17" s="393"/>
      <c r="C17" s="393"/>
      <c r="D17" s="394" t="s">
        <v>327</v>
      </c>
      <c r="E17" s="393"/>
      <c r="F17" s="394" t="s">
        <v>328</v>
      </c>
      <c r="G17" s="395"/>
      <c r="H17" s="449"/>
      <c r="I17" s="450"/>
      <c r="J17" s="449"/>
      <c r="K17" s="450"/>
      <c r="L17" s="449"/>
      <c r="M17" s="450"/>
    </row>
    <row r="18" spans="1:13" s="3" customFormat="1" ht="18" customHeight="1">
      <c r="A18" s="451" t="s">
        <v>543</v>
      </c>
      <c r="B18" s="445"/>
      <c r="C18" s="445"/>
      <c r="D18" s="445"/>
      <c r="E18" s="445"/>
      <c r="F18" s="445"/>
      <c r="G18" s="445"/>
      <c r="H18" s="445"/>
      <c r="I18" s="445"/>
      <c r="J18" s="445"/>
      <c r="K18" s="446"/>
      <c r="L18" s="447"/>
      <c r="M18" s="448"/>
    </row>
    <row r="19" spans="1:12" s="3" customFormat="1" ht="24.75" customHeight="1">
      <c r="A19" s="387"/>
      <c r="B19" s="387"/>
      <c r="C19" s="387"/>
      <c r="D19" s="387"/>
      <c r="E19" s="387"/>
      <c r="F19" s="387"/>
      <c r="G19" s="387"/>
      <c r="H19" s="387"/>
      <c r="I19" s="387"/>
      <c r="J19" s="387"/>
      <c r="K19" s="387"/>
      <c r="L19" s="387"/>
    </row>
    <row r="20" spans="1:13" s="3" customFormat="1" ht="24.75" customHeight="1">
      <c r="A20" s="454" t="s">
        <v>544</v>
      </c>
      <c r="B20" s="455"/>
      <c r="C20" s="455"/>
      <c r="D20" s="455"/>
      <c r="E20" s="455"/>
      <c r="F20" s="455"/>
      <c r="G20" s="456"/>
      <c r="H20" s="444" t="s">
        <v>329</v>
      </c>
      <c r="I20" s="445"/>
      <c r="J20" s="445"/>
      <c r="K20" s="445"/>
      <c r="L20" s="445"/>
      <c r="M20" s="446"/>
    </row>
    <row r="21" spans="1:13" s="3" customFormat="1" ht="12.75">
      <c r="A21" s="457"/>
      <c r="B21" s="458"/>
      <c r="C21" s="458"/>
      <c r="D21" s="458"/>
      <c r="E21" s="458"/>
      <c r="F21" s="458"/>
      <c r="G21" s="459"/>
      <c r="H21" s="440" t="s">
        <v>541</v>
      </c>
      <c r="I21" s="441"/>
      <c r="J21" s="442" t="s">
        <v>542</v>
      </c>
      <c r="K21" s="441"/>
      <c r="L21" s="442" t="s">
        <v>324</v>
      </c>
      <c r="M21" s="443"/>
    </row>
    <row r="22" spans="1:13" s="3" customFormat="1" ht="18" customHeight="1">
      <c r="A22" s="451" t="s">
        <v>330</v>
      </c>
      <c r="B22" s="452"/>
      <c r="C22" s="452"/>
      <c r="D22" s="452"/>
      <c r="E22" s="452"/>
      <c r="F22" s="452"/>
      <c r="G22" s="452"/>
      <c r="H22" s="452"/>
      <c r="I22" s="452"/>
      <c r="J22" s="452"/>
      <c r="K22" s="452"/>
      <c r="L22" s="452"/>
      <c r="M22" s="453"/>
    </row>
    <row r="23" spans="1:13" s="3" customFormat="1" ht="18" customHeight="1">
      <c r="A23" s="390" t="s">
        <v>326</v>
      </c>
      <c r="B23" s="391"/>
      <c r="C23" s="391"/>
      <c r="D23" s="384" t="s">
        <v>327</v>
      </c>
      <c r="E23" s="391"/>
      <c r="F23" s="384" t="s">
        <v>328</v>
      </c>
      <c r="G23" s="382"/>
      <c r="H23" s="449"/>
      <c r="I23" s="450"/>
      <c r="J23" s="449"/>
      <c r="K23" s="450"/>
      <c r="L23" s="449"/>
      <c r="M23" s="450"/>
    </row>
    <row r="24" spans="1:13" s="3" customFormat="1" ht="18" customHeight="1">
      <c r="A24" s="390" t="s">
        <v>326</v>
      </c>
      <c r="B24" s="391"/>
      <c r="C24" s="391"/>
      <c r="D24" s="384" t="s">
        <v>327</v>
      </c>
      <c r="E24" s="391"/>
      <c r="F24" s="384" t="s">
        <v>328</v>
      </c>
      <c r="G24" s="382"/>
      <c r="H24" s="449"/>
      <c r="I24" s="450"/>
      <c r="J24" s="449"/>
      <c r="K24" s="450"/>
      <c r="L24" s="449"/>
      <c r="M24" s="450"/>
    </row>
    <row r="25" spans="1:13" s="3" customFormat="1" ht="18" customHeight="1">
      <c r="A25" s="390" t="s">
        <v>326</v>
      </c>
      <c r="B25" s="391"/>
      <c r="C25" s="391"/>
      <c r="D25" s="384" t="s">
        <v>327</v>
      </c>
      <c r="E25" s="391"/>
      <c r="F25" s="384" t="s">
        <v>328</v>
      </c>
      <c r="G25" s="382"/>
      <c r="H25" s="449"/>
      <c r="I25" s="450"/>
      <c r="J25" s="449"/>
      <c r="K25" s="450"/>
      <c r="L25" s="449"/>
      <c r="M25" s="450"/>
    </row>
    <row r="26" spans="1:13" s="3" customFormat="1" ht="18" customHeight="1">
      <c r="A26" s="390" t="s">
        <v>326</v>
      </c>
      <c r="B26" s="391"/>
      <c r="C26" s="391"/>
      <c r="D26" s="384" t="s">
        <v>327</v>
      </c>
      <c r="E26" s="391"/>
      <c r="F26" s="384" t="s">
        <v>328</v>
      </c>
      <c r="G26" s="382"/>
      <c r="H26" s="449"/>
      <c r="I26" s="450"/>
      <c r="J26" s="449"/>
      <c r="K26" s="450"/>
      <c r="L26" s="449"/>
      <c r="M26" s="450"/>
    </row>
    <row r="27" spans="1:13" s="3" customFormat="1" ht="18" customHeight="1">
      <c r="A27" s="392" t="s">
        <v>326</v>
      </c>
      <c r="B27" s="393"/>
      <c r="C27" s="393"/>
      <c r="D27" s="394" t="s">
        <v>327</v>
      </c>
      <c r="E27" s="393"/>
      <c r="F27" s="394" t="s">
        <v>328</v>
      </c>
      <c r="G27" s="395"/>
      <c r="H27" s="449"/>
      <c r="I27" s="450"/>
      <c r="J27" s="449"/>
      <c r="K27" s="450"/>
      <c r="L27" s="449"/>
      <c r="M27" s="450"/>
    </row>
    <row r="28" spans="1:13" s="3" customFormat="1" ht="18" customHeight="1">
      <c r="A28" s="451" t="s">
        <v>545</v>
      </c>
      <c r="B28" s="445"/>
      <c r="C28" s="445"/>
      <c r="D28" s="445"/>
      <c r="E28" s="445"/>
      <c r="F28" s="445"/>
      <c r="G28" s="445"/>
      <c r="H28" s="445"/>
      <c r="I28" s="445"/>
      <c r="J28" s="445"/>
      <c r="K28" s="446"/>
      <c r="L28" s="447"/>
      <c r="M28" s="448"/>
    </row>
    <row r="29" spans="1:12" s="3" customFormat="1" ht="24.75" customHeight="1">
      <c r="A29" s="387"/>
      <c r="B29" s="387"/>
      <c r="C29" s="387"/>
      <c r="D29" s="387"/>
      <c r="E29" s="387"/>
      <c r="F29" s="387"/>
      <c r="G29" s="387"/>
      <c r="H29" s="387"/>
      <c r="I29" s="387"/>
      <c r="J29" s="387"/>
      <c r="K29" s="387"/>
      <c r="L29" s="387"/>
    </row>
    <row r="30" spans="1:13" s="3" customFormat="1" ht="18" customHeight="1">
      <c r="A30" s="451" t="s">
        <v>331</v>
      </c>
      <c r="B30" s="445"/>
      <c r="C30" s="445"/>
      <c r="D30" s="445"/>
      <c r="E30" s="445"/>
      <c r="F30" s="445"/>
      <c r="G30" s="445"/>
      <c r="H30" s="445"/>
      <c r="I30" s="445"/>
      <c r="J30" s="445"/>
      <c r="K30" s="446"/>
      <c r="L30" s="460"/>
      <c r="M30" s="461"/>
    </row>
    <row r="31" spans="1:12" s="3" customFormat="1" ht="24.75" customHeight="1">
      <c r="A31" s="387"/>
      <c r="B31" s="387"/>
      <c r="C31" s="387"/>
      <c r="D31" s="387"/>
      <c r="E31" s="387"/>
      <c r="F31" s="387"/>
      <c r="G31" s="387"/>
      <c r="H31" s="387"/>
      <c r="I31" s="387"/>
      <c r="J31" s="387"/>
      <c r="K31" s="387"/>
      <c r="L31" s="387"/>
    </row>
    <row r="32" spans="1:13" s="3" customFormat="1" ht="24.75" customHeight="1">
      <c r="A32" s="451" t="s">
        <v>332</v>
      </c>
      <c r="B32" s="445"/>
      <c r="C32" s="445"/>
      <c r="D32" s="445"/>
      <c r="E32" s="445"/>
      <c r="F32" s="445"/>
      <c r="G32" s="445"/>
      <c r="H32" s="445"/>
      <c r="I32" s="445"/>
      <c r="J32" s="445"/>
      <c r="K32" s="446"/>
      <c r="L32" s="449"/>
      <c r="M32" s="465"/>
    </row>
    <row r="33" spans="1:12" s="3" customFormat="1" ht="24.75" customHeight="1">
      <c r="A33" s="387"/>
      <c r="B33" s="387"/>
      <c r="C33" s="387"/>
      <c r="D33" s="387"/>
      <c r="E33" s="387"/>
      <c r="F33" s="387"/>
      <c r="G33" s="387"/>
      <c r="H33" s="387"/>
      <c r="I33" s="387"/>
      <c r="J33" s="387"/>
      <c r="K33" s="387"/>
      <c r="L33" s="387"/>
    </row>
    <row r="34" spans="1:12" s="3" customFormat="1" ht="12.75">
      <c r="A34" s="462" t="s">
        <v>546</v>
      </c>
      <c r="B34" s="462"/>
      <c r="C34" s="462"/>
      <c r="D34" s="462"/>
      <c r="E34" s="462"/>
      <c r="F34" s="462"/>
      <c r="G34" s="462"/>
      <c r="H34" s="462"/>
      <c r="I34" s="387"/>
      <c r="J34" s="387"/>
      <c r="K34" s="387"/>
      <c r="L34" s="387"/>
    </row>
    <row r="35" spans="1:13" s="388" customFormat="1" ht="24.75" customHeight="1">
      <c r="A35" s="466" t="s">
        <v>333</v>
      </c>
      <c r="B35" s="467"/>
      <c r="C35" s="467"/>
      <c r="D35" s="467"/>
      <c r="E35" s="467"/>
      <c r="F35" s="467"/>
      <c r="G35" s="467"/>
      <c r="H35" s="467"/>
      <c r="I35" s="467"/>
      <c r="J35" s="467"/>
      <c r="K35" s="467"/>
      <c r="L35" s="467"/>
      <c r="M35" s="468"/>
    </row>
    <row r="36" spans="1:12" s="3" customFormat="1" ht="24.75" customHeight="1">
      <c r="A36" s="387"/>
      <c r="B36" s="387"/>
      <c r="C36" s="387"/>
      <c r="D36" s="387"/>
      <c r="E36" s="387"/>
      <c r="F36" s="387"/>
      <c r="G36" s="387"/>
      <c r="H36" s="387"/>
      <c r="I36" s="387"/>
      <c r="J36" s="387"/>
      <c r="K36" s="387"/>
      <c r="L36" s="387"/>
    </row>
    <row r="37" spans="1:12" s="3" customFormat="1" ht="12.75">
      <c r="A37" s="462" t="s">
        <v>547</v>
      </c>
      <c r="B37" s="462"/>
      <c r="C37" s="462"/>
      <c r="D37" s="462"/>
      <c r="E37" s="462"/>
      <c r="F37" s="462"/>
      <c r="G37" s="462"/>
      <c r="H37" s="462"/>
      <c r="I37" s="387"/>
      <c r="J37" s="387"/>
      <c r="K37" s="387"/>
      <c r="L37" s="387"/>
    </row>
    <row r="38" spans="1:13" s="3" customFormat="1" ht="24.75" customHeight="1">
      <c r="A38" s="383" t="s">
        <v>548</v>
      </c>
      <c r="B38" s="384"/>
      <c r="C38" s="384"/>
      <c r="D38" s="384"/>
      <c r="E38" s="384"/>
      <c r="F38" s="384" t="s">
        <v>549</v>
      </c>
      <c r="G38" s="384"/>
      <c r="H38" s="384"/>
      <c r="I38" s="384"/>
      <c r="J38" s="384" t="s">
        <v>550</v>
      </c>
      <c r="K38" s="384"/>
      <c r="L38" s="384"/>
      <c r="M38" s="385"/>
    </row>
    <row r="39" spans="1:12" s="3" customFormat="1" ht="24.75" customHeight="1">
      <c r="A39" s="387"/>
      <c r="B39" s="387"/>
      <c r="C39" s="387"/>
      <c r="D39" s="387"/>
      <c r="E39" s="387"/>
      <c r="F39" s="387"/>
      <c r="G39" s="387"/>
      <c r="H39" s="387"/>
      <c r="I39" s="387"/>
      <c r="J39" s="387"/>
      <c r="K39" s="387"/>
      <c r="L39" s="387"/>
    </row>
  </sheetData>
  <sheetProtection/>
  <mergeCells count="63">
    <mergeCell ref="A37:H37"/>
    <mergeCell ref="I4:M4"/>
    <mergeCell ref="I5:M5"/>
    <mergeCell ref="I6:M6"/>
    <mergeCell ref="I7:M7"/>
    <mergeCell ref="L8:M8"/>
    <mergeCell ref="A32:K32"/>
    <mergeCell ref="L32:M32"/>
    <mergeCell ref="A34:H34"/>
    <mergeCell ref="A35:M35"/>
    <mergeCell ref="H27:I27"/>
    <mergeCell ref="J27:K27"/>
    <mergeCell ref="L27:M27"/>
    <mergeCell ref="A28:K28"/>
    <mergeCell ref="L28:M28"/>
    <mergeCell ref="A30:K30"/>
    <mergeCell ref="L30:M30"/>
    <mergeCell ref="H25:I25"/>
    <mergeCell ref="J25:K25"/>
    <mergeCell ref="L25:M25"/>
    <mergeCell ref="H26:I26"/>
    <mergeCell ref="J26:K26"/>
    <mergeCell ref="L26:M26"/>
    <mergeCell ref="H23:I23"/>
    <mergeCell ref="J23:K23"/>
    <mergeCell ref="L23:M23"/>
    <mergeCell ref="H24:I24"/>
    <mergeCell ref="J24:K24"/>
    <mergeCell ref="L24:M24"/>
    <mergeCell ref="A20:G21"/>
    <mergeCell ref="H20:M20"/>
    <mergeCell ref="H21:I21"/>
    <mergeCell ref="J21:K21"/>
    <mergeCell ref="L21:M21"/>
    <mergeCell ref="A22:M22"/>
    <mergeCell ref="J17:K17"/>
    <mergeCell ref="J16:K16"/>
    <mergeCell ref="J15:K15"/>
    <mergeCell ref="J14:K14"/>
    <mergeCell ref="J13:K13"/>
    <mergeCell ref="H13:I13"/>
    <mergeCell ref="H14:I14"/>
    <mergeCell ref="H15:I15"/>
    <mergeCell ref="L18:M18"/>
    <mergeCell ref="L17:M17"/>
    <mergeCell ref="L13:M13"/>
    <mergeCell ref="A12:M12"/>
    <mergeCell ref="H16:I16"/>
    <mergeCell ref="H17:I17"/>
    <mergeCell ref="L16:M16"/>
    <mergeCell ref="L15:M15"/>
    <mergeCell ref="L14:M14"/>
    <mergeCell ref="A18:K18"/>
    <mergeCell ref="A6:H6"/>
    <mergeCell ref="A7:H7"/>
    <mergeCell ref="A2:L2"/>
    <mergeCell ref="A4:H4"/>
    <mergeCell ref="A5:H5"/>
    <mergeCell ref="H11:I11"/>
    <mergeCell ref="J11:K11"/>
    <mergeCell ref="L11:M11"/>
    <mergeCell ref="H10:M10"/>
    <mergeCell ref="A10:G11"/>
  </mergeCells>
  <printOptions/>
  <pageMargins left="0.3937007874015748" right="0.3937007874015748" top="0.1968503937007874" bottom="0.4724409448818898"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2"/>
  <dimension ref="A1:T785"/>
  <sheetViews>
    <sheetView showGridLines="0" zoomScalePageLayoutView="0" workbookViewId="0" topLeftCell="A1">
      <selection activeCell="A1" sqref="A1"/>
    </sheetView>
  </sheetViews>
  <sheetFormatPr defaultColWidth="11.421875" defaultRowHeight="12.75"/>
  <cols>
    <col min="1" max="2" width="9.7109375" style="23" customWidth="1"/>
    <col min="3" max="3" width="10.57421875" style="23" customWidth="1"/>
    <col min="4" max="4" width="18.7109375" style="0" customWidth="1"/>
    <col min="5" max="5" width="3.57421875" style="0" customWidth="1"/>
    <col min="6" max="6" width="4.7109375" style="0" customWidth="1"/>
    <col min="7" max="7" width="18.7109375" style="0" customWidth="1"/>
    <col min="8" max="8" width="3.57421875" style="0" customWidth="1"/>
    <col min="9" max="9" width="4.7109375" style="0" customWidth="1"/>
    <col min="10" max="10" width="18.7109375" style="0" customWidth="1"/>
    <col min="11" max="11" width="3.57421875" style="0" customWidth="1"/>
    <col min="12" max="12" width="4.7109375" style="0" customWidth="1"/>
    <col min="13" max="13" width="18.7109375" style="0" customWidth="1"/>
    <col min="14" max="14" width="3.57421875" style="23" customWidth="1"/>
    <col min="15" max="15" width="4.7109375" style="23" customWidth="1"/>
    <col min="16" max="16" width="8.140625" style="23" customWidth="1"/>
    <col min="17" max="16384" width="11.421875" style="23" customWidth="1"/>
  </cols>
  <sheetData>
    <row r="1" ht="12.75">
      <c r="P1" s="54" t="s">
        <v>176</v>
      </c>
    </row>
    <row r="2" spans="1:17" ht="20.25">
      <c r="A2" s="418" t="s">
        <v>175</v>
      </c>
      <c r="B2" s="418"/>
      <c r="C2" s="419"/>
      <c r="D2" s="419"/>
      <c r="E2" s="419"/>
      <c r="F2" s="419"/>
      <c r="G2" s="419"/>
      <c r="H2" s="419"/>
      <c r="I2" s="419"/>
      <c r="J2" s="419"/>
      <c r="K2" s="419"/>
      <c r="L2" s="419"/>
      <c r="M2" s="419"/>
      <c r="N2" s="419"/>
      <c r="O2" s="419"/>
      <c r="P2" s="419"/>
      <c r="Q2" s="52"/>
    </row>
    <row r="3" ht="15" customHeight="1"/>
    <row r="4" spans="1:16" ht="12.75">
      <c r="A4" s="680" t="s">
        <v>179</v>
      </c>
      <c r="B4" s="421"/>
      <c r="C4" s="421"/>
      <c r="D4" s="421"/>
      <c r="E4" s="421"/>
      <c r="F4" s="421"/>
      <c r="G4" s="421"/>
      <c r="H4" s="421"/>
      <c r="I4" s="421"/>
      <c r="J4" s="421"/>
      <c r="K4" s="421"/>
      <c r="L4" s="421"/>
      <c r="M4" s="421"/>
      <c r="N4" s="421"/>
      <c r="O4" s="421"/>
      <c r="P4" s="421"/>
    </row>
    <row r="5" spans="1:16" ht="12.75">
      <c r="A5" s="679" t="s">
        <v>182</v>
      </c>
      <c r="B5" s="421"/>
      <c r="C5" s="421"/>
      <c r="D5" s="421"/>
      <c r="E5" s="421"/>
      <c r="F5" s="421"/>
      <c r="G5" s="421"/>
      <c r="H5" s="421"/>
      <c r="I5" s="421"/>
      <c r="J5" s="421"/>
      <c r="K5" s="421"/>
      <c r="L5" s="421"/>
      <c r="M5" s="421"/>
      <c r="N5" s="421"/>
      <c r="O5" s="421"/>
      <c r="P5" s="421"/>
    </row>
    <row r="6" spans="1:16" ht="12.75">
      <c r="A6" s="680" t="s">
        <v>794</v>
      </c>
      <c r="B6" s="421"/>
      <c r="C6" s="421"/>
      <c r="D6" s="421"/>
      <c r="E6" s="421"/>
      <c r="F6" s="421"/>
      <c r="G6" s="421"/>
      <c r="H6" s="421"/>
      <c r="I6" s="421"/>
      <c r="J6" s="421"/>
      <c r="K6" s="421"/>
      <c r="L6" s="421"/>
      <c r="M6" s="421"/>
      <c r="N6" s="421"/>
      <c r="O6" s="421"/>
      <c r="P6" s="421"/>
    </row>
    <row r="7" spans="1:16" ht="12.75">
      <c r="A7" s="679" t="s">
        <v>795</v>
      </c>
      <c r="B7" s="679"/>
      <c r="C7" s="679"/>
      <c r="D7" s="679"/>
      <c r="E7" s="679"/>
      <c r="F7" s="679"/>
      <c r="G7" s="679"/>
      <c r="H7" s="679"/>
      <c r="I7" s="679"/>
      <c r="J7" s="679"/>
      <c r="K7" s="679"/>
      <c r="L7" s="679"/>
      <c r="M7" s="679"/>
      <c r="N7" s="679"/>
      <c r="O7" s="679"/>
      <c r="P7" s="679"/>
    </row>
    <row r="8" spans="1:16" ht="12.75">
      <c r="A8" s="679" t="s">
        <v>796</v>
      </c>
      <c r="B8" s="679"/>
      <c r="C8" s="679"/>
      <c r="D8" s="679"/>
      <c r="E8" s="679"/>
      <c r="F8" s="679"/>
      <c r="G8" s="679"/>
      <c r="H8" s="679"/>
      <c r="I8" s="679"/>
      <c r="J8" s="679"/>
      <c r="K8" s="679"/>
      <c r="L8" s="679"/>
      <c r="M8" s="679"/>
      <c r="N8" s="679"/>
      <c r="O8" s="679"/>
      <c r="P8" s="679"/>
    </row>
    <row r="9" spans="1:16" ht="12.75">
      <c r="A9" s="679" t="s">
        <v>551</v>
      </c>
      <c r="B9" s="679"/>
      <c r="C9" s="679"/>
      <c r="D9" s="679"/>
      <c r="E9" s="679"/>
      <c r="F9" s="679"/>
      <c r="G9" s="679"/>
      <c r="H9" s="679"/>
      <c r="I9" s="679"/>
      <c r="J9" s="679"/>
      <c r="K9" s="679"/>
      <c r="L9" s="679"/>
      <c r="M9" s="679"/>
      <c r="N9" s="679"/>
      <c r="O9" s="679"/>
      <c r="P9" s="679"/>
    </row>
    <row r="10" spans="1:16" ht="12.75">
      <c r="A10" s="713" t="s">
        <v>797</v>
      </c>
      <c r="B10" s="421"/>
      <c r="C10" s="421"/>
      <c r="D10" s="421"/>
      <c r="E10" s="421"/>
      <c r="F10" s="421"/>
      <c r="G10" s="421"/>
      <c r="H10" s="421"/>
      <c r="I10" s="421"/>
      <c r="J10" s="421"/>
      <c r="K10" s="421"/>
      <c r="L10" s="421"/>
      <c r="M10" s="421"/>
      <c r="N10" s="421"/>
      <c r="O10" s="421"/>
      <c r="P10" s="421"/>
    </row>
    <row r="11" spans="1:16" ht="12.75">
      <c r="A11" s="679" t="s">
        <v>798</v>
      </c>
      <c r="B11" s="679"/>
      <c r="C11" s="679"/>
      <c r="D11" s="679"/>
      <c r="E11" s="679"/>
      <c r="F11" s="679"/>
      <c r="G11" s="679"/>
      <c r="H11" s="679"/>
      <c r="I11" s="679"/>
      <c r="J11" s="679"/>
      <c r="K11" s="679"/>
      <c r="L11" s="679"/>
      <c r="M11" s="679"/>
      <c r="N11" s="679"/>
      <c r="O11" s="679"/>
      <c r="P11" s="679"/>
    </row>
    <row r="12" spans="1:16" ht="12.75">
      <c r="A12" s="679" t="s">
        <v>799</v>
      </c>
      <c r="B12" s="421"/>
      <c r="C12" s="421"/>
      <c r="D12" s="421"/>
      <c r="E12" s="421"/>
      <c r="F12" s="421"/>
      <c r="G12" s="421"/>
      <c r="H12" s="421"/>
      <c r="I12" s="421"/>
      <c r="J12" s="421"/>
      <c r="K12" s="421"/>
      <c r="L12" s="421"/>
      <c r="M12" s="421"/>
      <c r="N12" s="421"/>
      <c r="O12" s="421"/>
      <c r="P12" s="421"/>
    </row>
    <row r="13" spans="1:16" ht="12.75">
      <c r="A13" s="679" t="s">
        <v>0</v>
      </c>
      <c r="B13" s="421"/>
      <c r="C13" s="421"/>
      <c r="D13" s="421"/>
      <c r="E13" s="421"/>
      <c r="F13" s="421"/>
      <c r="G13" s="421"/>
      <c r="H13" s="421"/>
      <c r="I13" s="421"/>
      <c r="J13" s="421"/>
      <c r="K13" s="421"/>
      <c r="L13" s="421"/>
      <c r="M13" s="421"/>
      <c r="N13" s="421"/>
      <c r="O13" s="421"/>
      <c r="P13" s="421"/>
    </row>
    <row r="14" spans="1:16" ht="12.75">
      <c r="A14" s="679" t="s">
        <v>1</v>
      </c>
      <c r="B14" s="679"/>
      <c r="C14" s="679"/>
      <c r="D14" s="679"/>
      <c r="E14" s="679"/>
      <c r="F14" s="679"/>
      <c r="G14" s="679"/>
      <c r="H14" s="679"/>
      <c r="I14" s="679"/>
      <c r="J14" s="679"/>
      <c r="K14" s="679"/>
      <c r="L14" s="679"/>
      <c r="M14" s="679"/>
      <c r="N14" s="679"/>
      <c r="O14" s="679"/>
      <c r="P14" s="679"/>
    </row>
    <row r="15" spans="1:16" ht="12.75">
      <c r="A15" s="679" t="s">
        <v>2</v>
      </c>
      <c r="B15" s="679"/>
      <c r="C15" s="679"/>
      <c r="D15" s="679"/>
      <c r="E15" s="679"/>
      <c r="F15" s="679"/>
      <c r="G15" s="679"/>
      <c r="H15" s="679"/>
      <c r="I15" s="679"/>
      <c r="J15" s="679"/>
      <c r="K15" s="679"/>
      <c r="L15" s="679"/>
      <c r="M15" s="679"/>
      <c r="N15" s="679"/>
      <c r="O15" s="679"/>
      <c r="P15" s="679"/>
    </row>
    <row r="16" spans="1:16" ht="12.75">
      <c r="A16" s="679" t="s">
        <v>3</v>
      </c>
      <c r="B16" s="679"/>
      <c r="C16" s="679"/>
      <c r="D16" s="679"/>
      <c r="E16" s="679"/>
      <c r="F16" s="679"/>
      <c r="G16" s="679"/>
      <c r="H16" s="679"/>
      <c r="I16" s="679"/>
      <c r="J16" s="679"/>
      <c r="K16" s="679"/>
      <c r="L16" s="679"/>
      <c r="M16" s="679"/>
      <c r="N16" s="679"/>
      <c r="O16" s="679"/>
      <c r="P16" s="679"/>
    </row>
    <row r="17" spans="1:16" ht="12.75">
      <c r="A17" s="679" t="s">
        <v>4</v>
      </c>
      <c r="B17" s="679"/>
      <c r="C17" s="679"/>
      <c r="D17" s="679"/>
      <c r="E17" s="679"/>
      <c r="F17" s="679"/>
      <c r="G17" s="679"/>
      <c r="H17" s="679"/>
      <c r="I17" s="679"/>
      <c r="J17" s="679"/>
      <c r="K17" s="679"/>
      <c r="L17" s="679"/>
      <c r="M17" s="679"/>
      <c r="N17" s="679"/>
      <c r="O17" s="679"/>
      <c r="P17" s="679"/>
    </row>
    <row r="18" spans="1:16" ht="12.75">
      <c r="A18" s="679" t="s">
        <v>5</v>
      </c>
      <c r="B18" s="679"/>
      <c r="C18" s="679"/>
      <c r="D18" s="679"/>
      <c r="E18" s="679"/>
      <c r="F18" s="679"/>
      <c r="G18" s="679"/>
      <c r="H18" s="679"/>
      <c r="I18" s="679"/>
      <c r="J18" s="679"/>
      <c r="K18" s="679"/>
      <c r="L18" s="679"/>
      <c r="M18" s="679"/>
      <c r="N18" s="679"/>
      <c r="O18" s="679"/>
      <c r="P18" s="679"/>
    </row>
    <row r="19" spans="1:16" ht="12.75">
      <c r="A19" s="679" t="s">
        <v>6</v>
      </c>
      <c r="B19" s="679"/>
      <c r="C19" s="679"/>
      <c r="D19" s="679"/>
      <c r="E19" s="679"/>
      <c r="F19" s="679"/>
      <c r="G19" s="679"/>
      <c r="H19" s="679"/>
      <c r="I19" s="679"/>
      <c r="J19" s="679"/>
      <c r="K19" s="679"/>
      <c r="L19" s="679"/>
      <c r="M19" s="679"/>
      <c r="N19" s="679"/>
      <c r="O19" s="679"/>
      <c r="P19" s="679"/>
    </row>
    <row r="20" spans="1:16" ht="12.75">
      <c r="A20" s="679" t="s">
        <v>7</v>
      </c>
      <c r="B20" s="679"/>
      <c r="C20" s="679"/>
      <c r="D20" s="679"/>
      <c r="E20" s="679"/>
      <c r="F20" s="679"/>
      <c r="G20" s="679"/>
      <c r="H20" s="679"/>
      <c r="I20" s="679"/>
      <c r="J20" s="679"/>
      <c r="K20" s="679"/>
      <c r="L20" s="679"/>
      <c r="M20" s="679"/>
      <c r="N20" s="679"/>
      <c r="O20" s="679"/>
      <c r="P20" s="679"/>
    </row>
    <row r="21" spans="1:16" ht="12.75">
      <c r="A21" s="679" t="s">
        <v>8</v>
      </c>
      <c r="B21" s="679"/>
      <c r="C21" s="679"/>
      <c r="D21" s="679"/>
      <c r="E21" s="679"/>
      <c r="F21" s="679"/>
      <c r="G21" s="679"/>
      <c r="H21" s="679"/>
      <c r="I21" s="679"/>
      <c r="J21" s="679"/>
      <c r="K21" s="679"/>
      <c r="L21" s="679"/>
      <c r="M21" s="679"/>
      <c r="N21" s="679"/>
      <c r="O21" s="679"/>
      <c r="P21" s="679"/>
    </row>
    <row r="22" spans="1:16" ht="12.75">
      <c r="A22" s="679" t="s">
        <v>527</v>
      </c>
      <c r="B22" s="679"/>
      <c r="C22" s="679"/>
      <c r="D22" s="679"/>
      <c r="E22" s="679"/>
      <c r="F22" s="679"/>
      <c r="G22" s="679"/>
      <c r="H22" s="679"/>
      <c r="I22" s="679"/>
      <c r="J22" s="679"/>
      <c r="K22" s="679"/>
      <c r="L22" s="679"/>
      <c r="M22" s="679"/>
      <c r="N22" s="679"/>
      <c r="O22" s="679"/>
      <c r="P22" s="679"/>
    </row>
    <row r="23" spans="1:16" ht="12.75">
      <c r="A23" s="679" t="s">
        <v>528</v>
      </c>
      <c r="B23" s="679"/>
      <c r="C23" s="679"/>
      <c r="D23" s="679"/>
      <c r="E23" s="679"/>
      <c r="F23" s="679"/>
      <c r="G23" s="679"/>
      <c r="H23" s="679"/>
      <c r="I23" s="679"/>
      <c r="J23" s="679"/>
      <c r="K23" s="679"/>
      <c r="L23" s="679"/>
      <c r="M23" s="679"/>
      <c r="N23" s="679"/>
      <c r="O23" s="679"/>
      <c r="P23" s="679"/>
    </row>
    <row r="24" spans="1:16" ht="12.75">
      <c r="A24" s="679" t="s">
        <v>529</v>
      </c>
      <c r="B24" s="679"/>
      <c r="C24" s="679"/>
      <c r="D24" s="679"/>
      <c r="E24" s="679"/>
      <c r="F24" s="679"/>
      <c r="G24" s="679"/>
      <c r="H24" s="679"/>
      <c r="I24" s="679"/>
      <c r="J24" s="679"/>
      <c r="K24" s="679"/>
      <c r="L24" s="679"/>
      <c r="M24" s="679"/>
      <c r="N24" s="679"/>
      <c r="O24" s="679"/>
      <c r="P24" s="679"/>
    </row>
    <row r="25" spans="1:16" ht="12.75">
      <c r="A25" s="679" t="s">
        <v>530</v>
      </c>
      <c r="B25" s="679"/>
      <c r="C25" s="679"/>
      <c r="D25" s="679"/>
      <c r="E25" s="679"/>
      <c r="F25" s="679"/>
      <c r="G25" s="679"/>
      <c r="H25" s="679"/>
      <c r="I25" s="679"/>
      <c r="J25" s="679"/>
      <c r="K25" s="679"/>
      <c r="L25" s="679"/>
      <c r="M25" s="679"/>
      <c r="N25" s="679"/>
      <c r="O25" s="679"/>
      <c r="P25" s="679"/>
    </row>
    <row r="26" spans="1:16" ht="12.75">
      <c r="A26" s="679" t="s">
        <v>531</v>
      </c>
      <c r="B26" s="679"/>
      <c r="C26" s="679"/>
      <c r="D26" s="679"/>
      <c r="E26" s="679"/>
      <c r="F26" s="679"/>
      <c r="G26" s="679"/>
      <c r="H26" s="679"/>
      <c r="I26" s="679"/>
      <c r="J26" s="679"/>
      <c r="K26" s="679"/>
      <c r="L26" s="679"/>
      <c r="M26" s="679"/>
      <c r="N26" s="679"/>
      <c r="O26" s="679"/>
      <c r="P26" s="679"/>
    </row>
    <row r="27" spans="1:16" ht="12.75">
      <c r="A27" s="679" t="s">
        <v>532</v>
      </c>
      <c r="B27" s="679"/>
      <c r="C27" s="679"/>
      <c r="D27" s="679"/>
      <c r="E27" s="679"/>
      <c r="F27" s="679"/>
      <c r="G27" s="679"/>
      <c r="H27" s="679"/>
      <c r="I27" s="679"/>
      <c r="J27" s="679"/>
      <c r="K27" s="679"/>
      <c r="L27" s="679"/>
      <c r="M27" s="679"/>
      <c r="N27" s="679"/>
      <c r="O27" s="679"/>
      <c r="P27" s="679"/>
    </row>
    <row r="28" spans="1:16" ht="12.75">
      <c r="A28" s="679" t="s">
        <v>533</v>
      </c>
      <c r="B28" s="679"/>
      <c r="C28" s="679"/>
      <c r="D28" s="679"/>
      <c r="E28" s="679"/>
      <c r="F28" s="679"/>
      <c r="G28" s="679"/>
      <c r="H28" s="679"/>
      <c r="I28" s="679"/>
      <c r="J28" s="679"/>
      <c r="K28" s="679"/>
      <c r="L28" s="679"/>
      <c r="M28" s="679"/>
      <c r="N28" s="679"/>
      <c r="O28" s="679"/>
      <c r="P28" s="679"/>
    </row>
    <row r="29" spans="1:16" ht="12.75">
      <c r="A29" s="679" t="s">
        <v>534</v>
      </c>
      <c r="B29" s="679"/>
      <c r="C29" s="679"/>
      <c r="D29" s="679"/>
      <c r="E29" s="679"/>
      <c r="F29" s="679"/>
      <c r="G29" s="679"/>
      <c r="H29" s="679"/>
      <c r="I29" s="679"/>
      <c r="J29" s="679"/>
      <c r="K29" s="679"/>
      <c r="L29" s="679"/>
      <c r="M29" s="679"/>
      <c r="N29" s="679"/>
      <c r="O29" s="679"/>
      <c r="P29" s="679"/>
    </row>
    <row r="30" spans="1:16" ht="12.75">
      <c r="A30" s="679" t="s">
        <v>535</v>
      </c>
      <c r="B30" s="679"/>
      <c r="C30" s="679"/>
      <c r="D30" s="679"/>
      <c r="E30" s="679"/>
      <c r="F30" s="679"/>
      <c r="G30" s="679"/>
      <c r="H30" s="679"/>
      <c r="I30" s="679"/>
      <c r="J30" s="679"/>
      <c r="K30" s="679"/>
      <c r="L30" s="679"/>
      <c r="M30" s="679"/>
      <c r="N30" s="679"/>
      <c r="O30" s="679"/>
      <c r="P30" s="679"/>
    </row>
    <row r="31" spans="1:16" ht="12.75">
      <c r="A31" s="679" t="s">
        <v>536</v>
      </c>
      <c r="B31" s="679"/>
      <c r="C31" s="679"/>
      <c r="D31" s="679"/>
      <c r="E31" s="679"/>
      <c r="F31" s="679"/>
      <c r="G31" s="679"/>
      <c r="H31" s="679"/>
      <c r="I31" s="679"/>
      <c r="J31" s="679"/>
      <c r="K31" s="679"/>
      <c r="L31" s="679"/>
      <c r="M31" s="679"/>
      <c r="N31" s="679"/>
      <c r="O31" s="679"/>
      <c r="P31" s="679"/>
    </row>
    <row r="32" spans="1:16" ht="12.75">
      <c r="A32" s="679" t="s">
        <v>537</v>
      </c>
      <c r="B32" s="421"/>
      <c r="C32" s="421"/>
      <c r="D32" s="421"/>
      <c r="E32" s="421"/>
      <c r="F32" s="421"/>
      <c r="G32" s="421"/>
      <c r="H32" s="421"/>
      <c r="I32" s="421"/>
      <c r="J32" s="421"/>
      <c r="K32" s="421"/>
      <c r="L32" s="421"/>
      <c r="M32" s="421"/>
      <c r="N32" s="421"/>
      <c r="O32" s="421"/>
      <c r="P32" s="421"/>
    </row>
    <row r="34" ht="1.5" customHeight="1"/>
    <row r="35" spans="1:16" ht="1.5" customHeight="1">
      <c r="A35" s="66"/>
      <c r="B35" s="66"/>
      <c r="C35" s="66"/>
      <c r="D35" s="66"/>
      <c r="E35" s="66"/>
      <c r="F35" s="66"/>
      <c r="G35" s="66"/>
      <c r="H35" s="66"/>
      <c r="I35" s="66"/>
      <c r="J35" s="66"/>
      <c r="K35" s="66"/>
      <c r="L35" s="66"/>
      <c r="M35" s="66"/>
      <c r="N35" s="66"/>
      <c r="O35" s="66"/>
      <c r="P35" s="66"/>
    </row>
    <row r="36" spans="1:16" s="63" customFormat="1" ht="15">
      <c r="A36" s="76" t="s">
        <v>119</v>
      </c>
      <c r="B36" s="76"/>
      <c r="C36" s="76"/>
      <c r="D36" s="625" t="s">
        <v>96</v>
      </c>
      <c r="E36" s="626"/>
      <c r="F36" s="626"/>
      <c r="G36" s="626"/>
      <c r="H36" s="626"/>
      <c r="I36" s="626"/>
      <c r="J36" s="626"/>
      <c r="K36" s="626"/>
      <c r="L36" s="626"/>
      <c r="M36" s="626"/>
      <c r="N36" s="626"/>
      <c r="O36" s="626"/>
      <c r="P36" s="626"/>
    </row>
    <row r="37" spans="1:16" ht="4.5" customHeight="1">
      <c r="A37" s="1"/>
      <c r="B37" s="1"/>
      <c r="C37" s="1"/>
      <c r="D37" s="1"/>
      <c r="E37" s="1"/>
      <c r="F37" s="1"/>
      <c r="G37" s="1"/>
      <c r="H37" s="1"/>
      <c r="I37" s="1"/>
      <c r="J37" s="1"/>
      <c r="K37" s="1"/>
      <c r="L37" s="1"/>
      <c r="M37" s="1"/>
      <c r="N37" s="1"/>
      <c r="O37" s="1"/>
      <c r="P37" s="46"/>
    </row>
    <row r="38" spans="1:16" s="63" customFormat="1" ht="15.75" thickBot="1">
      <c r="A38" s="77" t="s">
        <v>120</v>
      </c>
      <c r="B38" s="77"/>
      <c r="C38" s="77"/>
      <c r="D38" s="77"/>
      <c r="E38" s="77"/>
      <c r="F38" s="77"/>
      <c r="G38" s="77"/>
      <c r="H38" s="77"/>
      <c r="I38" s="77"/>
      <c r="J38" s="77"/>
      <c r="K38" s="77"/>
      <c r="L38" s="77"/>
      <c r="M38" s="78"/>
      <c r="O38" s="62"/>
      <c r="P38" s="62" t="s">
        <v>121</v>
      </c>
    </row>
    <row r="39" spans="1:20" ht="13.5" thickBot="1">
      <c r="A39" s="485" t="s">
        <v>122</v>
      </c>
      <c r="B39" s="485"/>
      <c r="C39" s="503"/>
      <c r="D39" s="503"/>
      <c r="E39" s="503"/>
      <c r="F39" s="503"/>
      <c r="G39" s="503"/>
      <c r="H39" s="503"/>
      <c r="I39" s="503"/>
      <c r="J39" s="503"/>
      <c r="K39" s="503"/>
      <c r="L39" s="503"/>
      <c r="M39" s="503"/>
      <c r="N39" s="503"/>
      <c r="O39" s="503"/>
      <c r="P39" s="503"/>
      <c r="Q39" s="51">
        <f aca="true" t="shared" si="0" ref="Q39:Q49">IF(F39&gt;0,C39*E39,0)</f>
        <v>0</v>
      </c>
      <c r="R39" s="51">
        <f aca="true" t="shared" si="1" ref="R39:R49">IF(I39&gt;0,$C39*H39,0)</f>
        <v>0</v>
      </c>
      <c r="S39" s="51">
        <f aca="true" t="shared" si="2" ref="S39:S49">IF(L39&gt;0,$C39*K39,0)</f>
        <v>0</v>
      </c>
      <c r="T39" s="51">
        <f aca="true" t="shared" si="3" ref="T39:T49">IF(O39&gt;0,$C39*N39,0)</f>
        <v>0</v>
      </c>
    </row>
    <row r="40" spans="1:20" ht="13.5" thickBot="1">
      <c r="A40" s="504" t="s">
        <v>123</v>
      </c>
      <c r="B40" s="504"/>
      <c r="C40" s="505"/>
      <c r="D40" s="485" t="s">
        <v>65</v>
      </c>
      <c r="E40" s="486"/>
      <c r="F40" s="486"/>
      <c r="G40" s="485" t="s">
        <v>66</v>
      </c>
      <c r="H40" s="486"/>
      <c r="I40" s="486"/>
      <c r="J40" s="485" t="s">
        <v>67</v>
      </c>
      <c r="K40" s="486"/>
      <c r="L40" s="486"/>
      <c r="M40" s="485" t="s">
        <v>68</v>
      </c>
      <c r="N40" s="486"/>
      <c r="O40" s="486"/>
      <c r="P40" s="95" t="s">
        <v>178</v>
      </c>
      <c r="Q40" s="51">
        <f t="shared" si="0"/>
        <v>0</v>
      </c>
      <c r="R40" s="51">
        <f t="shared" si="1"/>
        <v>0</v>
      </c>
      <c r="S40" s="51">
        <f t="shared" si="2"/>
        <v>0</v>
      </c>
      <c r="T40" s="51">
        <f t="shared" si="3"/>
        <v>0</v>
      </c>
    </row>
    <row r="41" spans="1:20" ht="45" customHeight="1">
      <c r="A41" s="588" t="s">
        <v>124</v>
      </c>
      <c r="B41" s="536"/>
      <c r="C41" s="290">
        <v>0.13</v>
      </c>
      <c r="D41" s="101" t="s">
        <v>125</v>
      </c>
      <c r="E41" s="102">
        <v>1</v>
      </c>
      <c r="F41" s="292"/>
      <c r="G41" s="101" t="s">
        <v>126</v>
      </c>
      <c r="H41" s="102">
        <v>2</v>
      </c>
      <c r="I41" s="292"/>
      <c r="J41" s="101" t="s">
        <v>127</v>
      </c>
      <c r="K41" s="102">
        <v>3</v>
      </c>
      <c r="L41" s="292"/>
      <c r="M41" s="101" t="s">
        <v>128</v>
      </c>
      <c r="N41" s="102">
        <v>4</v>
      </c>
      <c r="O41" s="292"/>
      <c r="P41" s="294">
        <f aca="true" t="shared" si="4" ref="P41:P49">MAX(Q41:T41)</f>
        <v>0</v>
      </c>
      <c r="Q41" s="128">
        <f t="shared" si="0"/>
        <v>0</v>
      </c>
      <c r="R41" s="128">
        <f t="shared" si="1"/>
        <v>0</v>
      </c>
      <c r="S41" s="128">
        <f t="shared" si="2"/>
        <v>0</v>
      </c>
      <c r="T41" s="128">
        <f t="shared" si="3"/>
        <v>0</v>
      </c>
    </row>
    <row r="42" spans="1:20" ht="45" customHeight="1">
      <c r="A42" s="587" t="s">
        <v>129</v>
      </c>
      <c r="B42" s="532"/>
      <c r="C42" s="291">
        <v>0.13</v>
      </c>
      <c r="D42" s="58" t="s">
        <v>130</v>
      </c>
      <c r="E42" s="47">
        <v>1</v>
      </c>
      <c r="F42" s="173"/>
      <c r="G42" s="58" t="s">
        <v>131</v>
      </c>
      <c r="H42" s="47">
        <v>2</v>
      </c>
      <c r="I42" s="173"/>
      <c r="J42" s="58" t="s">
        <v>132</v>
      </c>
      <c r="K42" s="47">
        <v>3</v>
      </c>
      <c r="L42" s="173"/>
      <c r="M42" s="58" t="s">
        <v>133</v>
      </c>
      <c r="N42" s="47">
        <v>4</v>
      </c>
      <c r="O42" s="173"/>
      <c r="P42" s="151">
        <f t="shared" si="4"/>
        <v>0</v>
      </c>
      <c r="Q42" s="128">
        <f t="shared" si="0"/>
        <v>0</v>
      </c>
      <c r="R42" s="128">
        <f t="shared" si="1"/>
        <v>0</v>
      </c>
      <c r="S42" s="128">
        <f t="shared" si="2"/>
        <v>0</v>
      </c>
      <c r="T42" s="128">
        <f t="shared" si="3"/>
        <v>0</v>
      </c>
    </row>
    <row r="43" spans="1:20" ht="45" customHeight="1">
      <c r="A43" s="587" t="s">
        <v>134</v>
      </c>
      <c r="B43" s="532"/>
      <c r="C43" s="233">
        <v>0.13</v>
      </c>
      <c r="D43" s="58" t="s">
        <v>135</v>
      </c>
      <c r="E43" s="47">
        <v>1</v>
      </c>
      <c r="F43" s="173"/>
      <c r="G43" s="58" t="s">
        <v>136</v>
      </c>
      <c r="H43" s="47">
        <v>2</v>
      </c>
      <c r="I43" s="173"/>
      <c r="J43" s="58" t="s">
        <v>137</v>
      </c>
      <c r="K43" s="47">
        <v>3</v>
      </c>
      <c r="L43" s="173"/>
      <c r="M43" s="58" t="s">
        <v>138</v>
      </c>
      <c r="N43" s="47">
        <v>4</v>
      </c>
      <c r="O43" s="173"/>
      <c r="P43" s="151">
        <f t="shared" si="4"/>
        <v>0</v>
      </c>
      <c r="Q43" s="128">
        <f t="shared" si="0"/>
        <v>0</v>
      </c>
      <c r="R43" s="128">
        <f t="shared" si="1"/>
        <v>0</v>
      </c>
      <c r="S43" s="128">
        <f t="shared" si="2"/>
        <v>0</v>
      </c>
      <c r="T43" s="128">
        <f t="shared" si="3"/>
        <v>0</v>
      </c>
    </row>
    <row r="44" spans="1:20" ht="45" customHeight="1">
      <c r="A44" s="587" t="s">
        <v>139</v>
      </c>
      <c r="B44" s="532"/>
      <c r="C44" s="233">
        <v>0.17</v>
      </c>
      <c r="D44" s="58" t="s">
        <v>140</v>
      </c>
      <c r="E44" s="47">
        <v>1</v>
      </c>
      <c r="F44" s="173"/>
      <c r="G44" s="58" t="s">
        <v>141</v>
      </c>
      <c r="H44" s="47">
        <v>2</v>
      </c>
      <c r="I44" s="173"/>
      <c r="J44" s="58" t="s">
        <v>142</v>
      </c>
      <c r="K44" s="47">
        <v>3</v>
      </c>
      <c r="L44" s="173"/>
      <c r="M44" s="58" t="s">
        <v>143</v>
      </c>
      <c r="N44" s="47">
        <v>4</v>
      </c>
      <c r="O44" s="173"/>
      <c r="P44" s="151">
        <f t="shared" si="4"/>
        <v>0</v>
      </c>
      <c r="Q44" s="128">
        <f t="shared" si="0"/>
        <v>0</v>
      </c>
      <c r="R44" s="128">
        <f t="shared" si="1"/>
        <v>0</v>
      </c>
      <c r="S44" s="128">
        <f t="shared" si="2"/>
        <v>0</v>
      </c>
      <c r="T44" s="128">
        <f t="shared" si="3"/>
        <v>0</v>
      </c>
    </row>
    <row r="45" spans="1:20" ht="45" customHeight="1">
      <c r="A45" s="587" t="s">
        <v>177</v>
      </c>
      <c r="B45" s="532"/>
      <c r="C45" s="233">
        <v>0.02</v>
      </c>
      <c r="D45" s="58" t="s">
        <v>145</v>
      </c>
      <c r="E45" s="47">
        <v>1</v>
      </c>
      <c r="F45" s="173"/>
      <c r="G45" s="58" t="s">
        <v>146</v>
      </c>
      <c r="H45" s="47">
        <v>2</v>
      </c>
      <c r="I45" s="173"/>
      <c r="J45" s="58" t="s">
        <v>147</v>
      </c>
      <c r="K45" s="47">
        <v>3</v>
      </c>
      <c r="L45" s="173"/>
      <c r="M45" s="58" t="s">
        <v>148</v>
      </c>
      <c r="N45" s="47">
        <v>4</v>
      </c>
      <c r="O45" s="173"/>
      <c r="P45" s="151">
        <f t="shared" si="4"/>
        <v>0</v>
      </c>
      <c r="Q45" s="128">
        <f t="shared" si="0"/>
        <v>0</v>
      </c>
      <c r="R45" s="128">
        <f t="shared" si="1"/>
        <v>0</v>
      </c>
      <c r="S45" s="128">
        <f t="shared" si="2"/>
        <v>0</v>
      </c>
      <c r="T45" s="128">
        <f t="shared" si="3"/>
        <v>0</v>
      </c>
    </row>
    <row r="46" spans="1:20" ht="45" customHeight="1">
      <c r="A46" s="587" t="s">
        <v>149</v>
      </c>
      <c r="B46" s="532"/>
      <c r="C46" s="291">
        <v>0.13</v>
      </c>
      <c r="D46" s="58" t="s">
        <v>150</v>
      </c>
      <c r="E46" s="47">
        <v>1</v>
      </c>
      <c r="F46" s="173"/>
      <c r="G46" s="58" t="s">
        <v>151</v>
      </c>
      <c r="H46" s="47">
        <v>2</v>
      </c>
      <c r="I46" s="173"/>
      <c r="J46" s="58" t="s">
        <v>152</v>
      </c>
      <c r="K46" s="47">
        <v>3</v>
      </c>
      <c r="L46" s="173"/>
      <c r="M46" s="65" t="s">
        <v>153</v>
      </c>
      <c r="N46" s="47">
        <v>4</v>
      </c>
      <c r="O46" s="173"/>
      <c r="P46" s="151">
        <f t="shared" si="4"/>
        <v>0</v>
      </c>
      <c r="Q46" s="128">
        <f t="shared" si="0"/>
        <v>0</v>
      </c>
      <c r="R46" s="128">
        <f t="shared" si="1"/>
        <v>0</v>
      </c>
      <c r="S46" s="128">
        <f t="shared" si="2"/>
        <v>0</v>
      </c>
      <c r="T46" s="128">
        <f t="shared" si="3"/>
        <v>0</v>
      </c>
    </row>
    <row r="47" spans="1:20" ht="45" customHeight="1">
      <c r="A47" s="587" t="s">
        <v>154</v>
      </c>
      <c r="B47" s="532"/>
      <c r="C47" s="233">
        <v>0.07</v>
      </c>
      <c r="D47" s="58" t="s">
        <v>155</v>
      </c>
      <c r="E47" s="47">
        <v>1</v>
      </c>
      <c r="F47" s="173"/>
      <c r="G47" s="58" t="s">
        <v>156</v>
      </c>
      <c r="H47" s="47">
        <v>2</v>
      </c>
      <c r="I47" s="173"/>
      <c r="J47" s="58" t="s">
        <v>157</v>
      </c>
      <c r="K47" s="47">
        <v>3</v>
      </c>
      <c r="L47" s="173"/>
      <c r="M47" s="58" t="s">
        <v>158</v>
      </c>
      <c r="N47" s="47">
        <v>4</v>
      </c>
      <c r="O47" s="173"/>
      <c r="P47" s="151">
        <f t="shared" si="4"/>
        <v>0</v>
      </c>
      <c r="Q47" s="128">
        <f t="shared" si="0"/>
        <v>0</v>
      </c>
      <c r="R47" s="128">
        <f t="shared" si="1"/>
        <v>0</v>
      </c>
      <c r="S47" s="128">
        <f t="shared" si="2"/>
        <v>0</v>
      </c>
      <c r="T47" s="128">
        <f t="shared" si="3"/>
        <v>0</v>
      </c>
    </row>
    <row r="48" spans="1:20" ht="45" customHeight="1">
      <c r="A48" s="587" t="s">
        <v>159</v>
      </c>
      <c r="B48" s="532"/>
      <c r="C48" s="233">
        <v>0.15</v>
      </c>
      <c r="D48" s="58" t="s">
        <v>160</v>
      </c>
      <c r="E48" s="47">
        <v>1</v>
      </c>
      <c r="F48" s="173"/>
      <c r="G48" s="58" t="s">
        <v>161</v>
      </c>
      <c r="H48" s="47">
        <v>2</v>
      </c>
      <c r="I48" s="173"/>
      <c r="J48" s="58" t="s">
        <v>193</v>
      </c>
      <c r="K48" s="47">
        <v>3</v>
      </c>
      <c r="L48" s="173"/>
      <c r="M48" s="58" t="s">
        <v>162</v>
      </c>
      <c r="N48" s="47">
        <v>4</v>
      </c>
      <c r="O48" s="173"/>
      <c r="P48" s="151">
        <f t="shared" si="4"/>
        <v>0</v>
      </c>
      <c r="Q48" s="128">
        <f t="shared" si="0"/>
        <v>0</v>
      </c>
      <c r="R48" s="128">
        <f t="shared" si="1"/>
        <v>0</v>
      </c>
      <c r="S48" s="128">
        <f t="shared" si="2"/>
        <v>0</v>
      </c>
      <c r="T48" s="128">
        <f t="shared" si="3"/>
        <v>0</v>
      </c>
    </row>
    <row r="49" spans="1:20" ht="45" customHeight="1" thickBot="1">
      <c r="A49" s="621" t="s">
        <v>234</v>
      </c>
      <c r="B49" s="534"/>
      <c r="C49" s="234">
        <v>0.07</v>
      </c>
      <c r="D49" s="103" t="s">
        <v>164</v>
      </c>
      <c r="E49" s="104">
        <v>1</v>
      </c>
      <c r="F49" s="174"/>
      <c r="G49" s="103" t="s">
        <v>165</v>
      </c>
      <c r="H49" s="104">
        <v>2</v>
      </c>
      <c r="I49" s="174"/>
      <c r="J49" s="103" t="s">
        <v>166</v>
      </c>
      <c r="K49" s="104">
        <v>3</v>
      </c>
      <c r="L49" s="174"/>
      <c r="M49" s="103" t="s">
        <v>167</v>
      </c>
      <c r="N49" s="104">
        <v>4</v>
      </c>
      <c r="O49" s="174"/>
      <c r="P49" s="149">
        <f t="shared" si="4"/>
        <v>0</v>
      </c>
      <c r="Q49" s="128">
        <f t="shared" si="0"/>
        <v>0</v>
      </c>
      <c r="R49" s="128">
        <f t="shared" si="1"/>
        <v>0</v>
      </c>
      <c r="S49" s="128">
        <f t="shared" si="2"/>
        <v>0</v>
      </c>
      <c r="T49" s="128">
        <f t="shared" si="3"/>
        <v>0</v>
      </c>
    </row>
    <row r="50" spans="1:16" s="75" customFormat="1" ht="28.5" customHeight="1" thickBot="1">
      <c r="A50" s="72"/>
      <c r="B50" s="72"/>
      <c r="C50" s="72"/>
      <c r="D50" s="655" t="s">
        <v>168</v>
      </c>
      <c r="E50" s="656"/>
      <c r="F50" s="656"/>
      <c r="G50" s="702" t="s">
        <v>169</v>
      </c>
      <c r="H50" s="702"/>
      <c r="I50" s="702"/>
      <c r="J50" s="655" t="s">
        <v>170</v>
      </c>
      <c r="K50" s="701"/>
      <c r="L50" s="701"/>
      <c r="M50" s="73"/>
      <c r="N50" s="74"/>
      <c r="O50" s="74"/>
      <c r="P50" s="293">
        <f>SUM(P41:P49)</f>
        <v>0</v>
      </c>
    </row>
    <row r="51" spans="1:16" s="81" customFormat="1" ht="12">
      <c r="A51" s="79"/>
      <c r="B51" s="79"/>
      <c r="C51" s="79"/>
      <c r="D51" s="482"/>
      <c r="E51" s="476"/>
      <c r="F51" s="476"/>
      <c r="G51" s="473" t="s">
        <v>65</v>
      </c>
      <c r="H51" s="473"/>
      <c r="I51" s="473"/>
      <c r="J51" s="473" t="s">
        <v>171</v>
      </c>
      <c r="K51" s="474"/>
      <c r="L51" s="474"/>
      <c r="M51" s="80"/>
      <c r="N51" s="79"/>
      <c r="O51" s="79"/>
      <c r="P51" s="79"/>
    </row>
    <row r="52" spans="1:16" s="81" customFormat="1" ht="12">
      <c r="A52" s="79"/>
      <c r="B52" s="79"/>
      <c r="C52" s="79"/>
      <c r="D52" s="475"/>
      <c r="E52" s="476"/>
      <c r="F52" s="476"/>
      <c r="G52" s="473" t="s">
        <v>66</v>
      </c>
      <c r="H52" s="473"/>
      <c r="I52" s="473"/>
      <c r="J52" s="473" t="s">
        <v>172</v>
      </c>
      <c r="K52" s="474"/>
      <c r="L52" s="474"/>
      <c r="M52" s="80"/>
      <c r="N52" s="79"/>
      <c r="O52" s="79"/>
      <c r="P52" s="79"/>
    </row>
    <row r="53" spans="1:16" s="81" customFormat="1" ht="12">
      <c r="A53" s="79"/>
      <c r="B53" s="79"/>
      <c r="C53" s="79"/>
      <c r="D53" s="475"/>
      <c r="E53" s="476"/>
      <c r="F53" s="476"/>
      <c r="G53" s="473" t="s">
        <v>67</v>
      </c>
      <c r="H53" s="473"/>
      <c r="I53" s="473"/>
      <c r="J53" s="473" t="s">
        <v>173</v>
      </c>
      <c r="K53" s="474"/>
      <c r="L53" s="474"/>
      <c r="M53" s="80"/>
      <c r="N53" s="82"/>
      <c r="O53" s="82"/>
      <c r="P53" s="79"/>
    </row>
    <row r="54" spans="1:16" s="81" customFormat="1" ht="12.75" thickBot="1">
      <c r="A54" s="79"/>
      <c r="B54" s="79"/>
      <c r="C54" s="79"/>
      <c r="D54" s="700"/>
      <c r="E54" s="470"/>
      <c r="F54" s="470"/>
      <c r="G54" s="471" t="s">
        <v>68</v>
      </c>
      <c r="H54" s="471"/>
      <c r="I54" s="471"/>
      <c r="J54" s="471" t="s">
        <v>174</v>
      </c>
      <c r="K54" s="472"/>
      <c r="L54" s="472"/>
      <c r="M54" s="80"/>
      <c r="N54" s="82"/>
      <c r="O54" s="82"/>
      <c r="P54" s="79"/>
    </row>
    <row r="55" spans="1:16" s="88" customFormat="1" ht="1.5" customHeight="1">
      <c r="A55" s="83"/>
      <c r="B55" s="83"/>
      <c r="C55" s="83"/>
      <c r="D55" s="84"/>
      <c r="E55" s="85"/>
      <c r="F55" s="85"/>
      <c r="G55" s="86"/>
      <c r="H55" s="86"/>
      <c r="I55" s="86"/>
      <c r="J55" s="86"/>
      <c r="K55" s="85"/>
      <c r="L55" s="85"/>
      <c r="M55" s="87"/>
      <c r="N55" s="85"/>
      <c r="O55" s="85"/>
      <c r="P55" s="83"/>
    </row>
    <row r="56" spans="1:16" ht="1.5" customHeight="1">
      <c r="A56" s="66"/>
      <c r="B56" s="66"/>
      <c r="C56" s="66"/>
      <c r="D56" s="66"/>
      <c r="E56" s="66"/>
      <c r="F56" s="66"/>
      <c r="G56" s="66"/>
      <c r="H56" s="66"/>
      <c r="I56" s="66"/>
      <c r="J56" s="66"/>
      <c r="K56" s="66"/>
      <c r="L56" s="66"/>
      <c r="M56" s="66"/>
      <c r="N56" s="66"/>
      <c r="O56" s="66"/>
      <c r="P56" s="66"/>
    </row>
    <row r="57" spans="1:16" s="63" customFormat="1" ht="15">
      <c r="A57" s="76" t="s">
        <v>119</v>
      </c>
      <c r="B57" s="76"/>
      <c r="C57" s="76"/>
      <c r="D57" s="625" t="s">
        <v>96</v>
      </c>
      <c r="E57" s="626"/>
      <c r="F57" s="626"/>
      <c r="G57" s="626"/>
      <c r="H57" s="626"/>
      <c r="I57" s="626"/>
      <c r="J57" s="626"/>
      <c r="K57" s="626"/>
      <c r="L57" s="626"/>
      <c r="M57" s="626"/>
      <c r="N57" s="626"/>
      <c r="O57" s="626"/>
      <c r="P57" s="626"/>
    </row>
    <row r="58" spans="1:20" ht="4.5" customHeight="1">
      <c r="A58" s="1"/>
      <c r="B58" s="1"/>
      <c r="C58" s="1"/>
      <c r="D58" s="1"/>
      <c r="E58" s="1"/>
      <c r="F58" s="1"/>
      <c r="G58" s="1"/>
      <c r="H58" s="1"/>
      <c r="I58" s="1"/>
      <c r="J58" s="1"/>
      <c r="K58" s="1"/>
      <c r="L58" s="1"/>
      <c r="M58" s="46"/>
      <c r="N58" s="1"/>
      <c r="O58" s="1"/>
      <c r="P58" s="1"/>
      <c r="Q58" s="51">
        <f aca="true" t="shared" si="5" ref="Q58:Q70">IF(F58&gt;0,C58*E58,0)</f>
        <v>0</v>
      </c>
      <c r="R58" s="51">
        <f aca="true" t="shared" si="6" ref="R58:R70">IF(I58&gt;0,$C58*H58,0)</f>
        <v>0</v>
      </c>
      <c r="S58" s="51">
        <f>IF(L58&gt;0,$C58*K58,0)</f>
        <v>0</v>
      </c>
      <c r="T58" s="51">
        <f aca="true" t="shared" si="7" ref="T58:T70">IF(O58&gt;0,$C58*N58,0)</f>
        <v>0</v>
      </c>
    </row>
    <row r="59" spans="1:20" s="63" customFormat="1" ht="15.75" thickBot="1">
      <c r="A59" s="93" t="s">
        <v>180</v>
      </c>
      <c r="B59" s="93"/>
      <c r="C59" s="93"/>
      <c r="D59" s="76"/>
      <c r="E59" s="77"/>
      <c r="F59" s="77"/>
      <c r="G59" s="77"/>
      <c r="H59" s="77"/>
      <c r="I59" s="77"/>
      <c r="J59" s="77"/>
      <c r="K59" s="78"/>
      <c r="L59" s="62"/>
      <c r="M59" s="62"/>
      <c r="N59" s="76"/>
      <c r="O59" s="76"/>
      <c r="P59" s="62" t="s">
        <v>181</v>
      </c>
      <c r="Q59" s="94">
        <f t="shared" si="5"/>
        <v>0</v>
      </c>
      <c r="R59" s="94">
        <f t="shared" si="6"/>
        <v>0</v>
      </c>
      <c r="S59" s="94"/>
      <c r="T59" s="94">
        <f t="shared" si="7"/>
        <v>0</v>
      </c>
    </row>
    <row r="60" spans="1:20" ht="13.5" thickBot="1">
      <c r="A60" s="485" t="s">
        <v>122</v>
      </c>
      <c r="B60" s="485"/>
      <c r="C60" s="503"/>
      <c r="D60" s="503"/>
      <c r="E60" s="503"/>
      <c r="F60" s="503"/>
      <c r="G60" s="503"/>
      <c r="H60" s="503"/>
      <c r="I60" s="503"/>
      <c r="J60" s="503"/>
      <c r="K60" s="503"/>
      <c r="L60" s="503"/>
      <c r="M60" s="503"/>
      <c r="N60" s="503"/>
      <c r="O60" s="503"/>
      <c r="P60" s="503"/>
      <c r="Q60" s="57">
        <f t="shared" si="5"/>
        <v>0</v>
      </c>
      <c r="R60" s="57">
        <f t="shared" si="6"/>
        <v>0</v>
      </c>
      <c r="S60" s="57">
        <f aca="true" t="shared" si="8" ref="S60:S70">IF(L60&gt;0,$C60*K60,0)</f>
        <v>0</v>
      </c>
      <c r="T60" s="57">
        <f t="shared" si="7"/>
        <v>0</v>
      </c>
    </row>
    <row r="61" spans="1:20" ht="13.5" thickBot="1">
      <c r="A61" s="504" t="s">
        <v>123</v>
      </c>
      <c r="B61" s="504"/>
      <c r="C61" s="505"/>
      <c r="D61" s="485" t="s">
        <v>65</v>
      </c>
      <c r="E61" s="486"/>
      <c r="F61" s="486"/>
      <c r="G61" s="485" t="s">
        <v>66</v>
      </c>
      <c r="H61" s="486"/>
      <c r="I61" s="486"/>
      <c r="J61" s="485"/>
      <c r="K61" s="486"/>
      <c r="L61" s="486"/>
      <c r="M61" s="486"/>
      <c r="N61" s="486"/>
      <c r="O61" s="486"/>
      <c r="P61" s="95" t="s">
        <v>178</v>
      </c>
      <c r="Q61" s="57">
        <f t="shared" si="5"/>
        <v>0</v>
      </c>
      <c r="R61" s="57">
        <f t="shared" si="6"/>
        <v>0</v>
      </c>
      <c r="S61" s="57">
        <f t="shared" si="8"/>
        <v>0</v>
      </c>
      <c r="T61" s="57">
        <f t="shared" si="7"/>
        <v>0</v>
      </c>
    </row>
    <row r="62" spans="1:20" ht="45" customHeight="1">
      <c r="A62" s="515" t="s">
        <v>124</v>
      </c>
      <c r="B62" s="488"/>
      <c r="C62" s="118">
        <v>0.09</v>
      </c>
      <c r="D62" s="101" t="s">
        <v>125</v>
      </c>
      <c r="E62" s="50">
        <v>1</v>
      </c>
      <c r="F62" s="153"/>
      <c r="G62" s="101" t="s">
        <v>187</v>
      </c>
      <c r="H62" s="50">
        <v>2</v>
      </c>
      <c r="I62" s="56"/>
      <c r="J62" s="681"/>
      <c r="K62" s="408"/>
      <c r="L62" s="408"/>
      <c r="M62" s="408"/>
      <c r="N62" s="408"/>
      <c r="O62" s="511"/>
      <c r="P62" s="150">
        <f aca="true" t="shared" si="9" ref="P62:P70">MAX(Q62:T62)</f>
        <v>0</v>
      </c>
      <c r="Q62" s="128">
        <f t="shared" si="5"/>
        <v>0</v>
      </c>
      <c r="R62" s="128">
        <f t="shared" si="6"/>
        <v>0</v>
      </c>
      <c r="S62" s="128">
        <f t="shared" si="8"/>
        <v>0</v>
      </c>
      <c r="T62" s="128">
        <f t="shared" si="7"/>
        <v>0</v>
      </c>
    </row>
    <row r="63" spans="1:20" ht="45" customHeight="1">
      <c r="A63" s="506" t="s">
        <v>129</v>
      </c>
      <c r="B63" s="484"/>
      <c r="C63" s="119">
        <v>0.09</v>
      </c>
      <c r="D63" s="58" t="s">
        <v>130</v>
      </c>
      <c r="E63" s="47">
        <v>1</v>
      </c>
      <c r="F63" s="48"/>
      <c r="G63" s="58" t="s">
        <v>131</v>
      </c>
      <c r="H63" s="47">
        <v>2</v>
      </c>
      <c r="I63" s="48"/>
      <c r="J63" s="691"/>
      <c r="K63" s="431"/>
      <c r="L63" s="431"/>
      <c r="M63" s="431"/>
      <c r="N63" s="431"/>
      <c r="O63" s="498"/>
      <c r="P63" s="151">
        <f t="shared" si="9"/>
        <v>0</v>
      </c>
      <c r="Q63" s="128">
        <f t="shared" si="5"/>
        <v>0</v>
      </c>
      <c r="R63" s="128">
        <f t="shared" si="6"/>
        <v>0</v>
      </c>
      <c r="S63" s="128">
        <f t="shared" si="8"/>
        <v>0</v>
      </c>
      <c r="T63" s="128">
        <f t="shared" si="7"/>
        <v>0</v>
      </c>
    </row>
    <row r="64" spans="1:20" ht="45" customHeight="1">
      <c r="A64" s="506" t="s">
        <v>134</v>
      </c>
      <c r="B64" s="484"/>
      <c r="C64" s="119">
        <v>0.13</v>
      </c>
      <c r="D64" s="58" t="s">
        <v>235</v>
      </c>
      <c r="E64" s="47">
        <v>1</v>
      </c>
      <c r="F64" s="48"/>
      <c r="G64" s="58" t="s">
        <v>199</v>
      </c>
      <c r="H64" s="47">
        <v>2</v>
      </c>
      <c r="I64" s="48"/>
      <c r="J64" s="691"/>
      <c r="K64" s="431"/>
      <c r="L64" s="431"/>
      <c r="M64" s="431"/>
      <c r="N64" s="431"/>
      <c r="O64" s="498"/>
      <c r="P64" s="151">
        <f t="shared" si="9"/>
        <v>0</v>
      </c>
      <c r="Q64" s="128">
        <f t="shared" si="5"/>
        <v>0</v>
      </c>
      <c r="R64" s="128">
        <f t="shared" si="6"/>
        <v>0</v>
      </c>
      <c r="S64" s="128">
        <f t="shared" si="8"/>
        <v>0</v>
      </c>
      <c r="T64" s="128">
        <f t="shared" si="7"/>
        <v>0</v>
      </c>
    </row>
    <row r="65" spans="1:20" ht="45" customHeight="1">
      <c r="A65" s="506" t="s">
        <v>139</v>
      </c>
      <c r="B65" s="484"/>
      <c r="C65" s="119">
        <v>0.19</v>
      </c>
      <c r="D65" s="58" t="s">
        <v>184</v>
      </c>
      <c r="E65" s="47">
        <v>1</v>
      </c>
      <c r="F65" s="48"/>
      <c r="G65" s="58" t="s">
        <v>186</v>
      </c>
      <c r="H65" s="47">
        <v>2</v>
      </c>
      <c r="I65" s="48"/>
      <c r="J65" s="691"/>
      <c r="K65" s="431"/>
      <c r="L65" s="431"/>
      <c r="M65" s="431"/>
      <c r="N65" s="431"/>
      <c r="O65" s="498"/>
      <c r="P65" s="151">
        <f t="shared" si="9"/>
        <v>0</v>
      </c>
      <c r="Q65" s="128">
        <f t="shared" si="5"/>
        <v>0</v>
      </c>
      <c r="R65" s="128">
        <f t="shared" si="6"/>
        <v>0</v>
      </c>
      <c r="S65" s="128">
        <f t="shared" si="8"/>
        <v>0</v>
      </c>
      <c r="T65" s="128">
        <f t="shared" si="7"/>
        <v>0</v>
      </c>
    </row>
    <row r="66" spans="1:20" ht="45" customHeight="1">
      <c r="A66" s="506" t="s">
        <v>177</v>
      </c>
      <c r="B66" s="484"/>
      <c r="C66" s="119">
        <v>0.04</v>
      </c>
      <c r="D66" s="58" t="s">
        <v>145</v>
      </c>
      <c r="E66" s="47">
        <v>1</v>
      </c>
      <c r="F66" s="48"/>
      <c r="G66" s="58" t="s">
        <v>146</v>
      </c>
      <c r="H66" s="47">
        <v>2</v>
      </c>
      <c r="I66" s="48"/>
      <c r="J66" s="691"/>
      <c r="K66" s="431"/>
      <c r="L66" s="431"/>
      <c r="M66" s="431"/>
      <c r="N66" s="431"/>
      <c r="O66" s="498"/>
      <c r="P66" s="151">
        <f t="shared" si="9"/>
        <v>0</v>
      </c>
      <c r="Q66" s="128">
        <f t="shared" si="5"/>
        <v>0</v>
      </c>
      <c r="R66" s="128">
        <f t="shared" si="6"/>
        <v>0</v>
      </c>
      <c r="S66" s="128">
        <f t="shared" si="8"/>
        <v>0</v>
      </c>
      <c r="T66" s="128">
        <f t="shared" si="7"/>
        <v>0</v>
      </c>
    </row>
    <row r="67" spans="1:20" ht="45" customHeight="1">
      <c r="A67" s="506" t="s">
        <v>149</v>
      </c>
      <c r="B67" s="484"/>
      <c r="C67" s="119">
        <v>0.13</v>
      </c>
      <c r="D67" s="58" t="s">
        <v>236</v>
      </c>
      <c r="E67" s="47">
        <v>1</v>
      </c>
      <c r="F67" s="48"/>
      <c r="G67" s="58" t="s">
        <v>239</v>
      </c>
      <c r="H67" s="47">
        <v>2</v>
      </c>
      <c r="I67" s="48"/>
      <c r="J67" s="691"/>
      <c r="K67" s="431"/>
      <c r="L67" s="431"/>
      <c r="M67" s="431"/>
      <c r="N67" s="431"/>
      <c r="O67" s="498"/>
      <c r="P67" s="151">
        <f t="shared" si="9"/>
        <v>0</v>
      </c>
      <c r="Q67" s="128">
        <f t="shared" si="5"/>
        <v>0</v>
      </c>
      <c r="R67" s="128">
        <f t="shared" si="6"/>
        <v>0</v>
      </c>
      <c r="S67" s="128">
        <f t="shared" si="8"/>
        <v>0</v>
      </c>
      <c r="T67" s="128">
        <f t="shared" si="7"/>
        <v>0</v>
      </c>
    </row>
    <row r="68" spans="1:20" ht="45" customHeight="1">
      <c r="A68" s="506" t="s">
        <v>154</v>
      </c>
      <c r="B68" s="484"/>
      <c r="C68" s="119">
        <v>0.07</v>
      </c>
      <c r="D68" s="58" t="s">
        <v>155</v>
      </c>
      <c r="E68" s="47">
        <v>1</v>
      </c>
      <c r="F68" s="48"/>
      <c r="G68" s="58" t="s">
        <v>238</v>
      </c>
      <c r="H68" s="47">
        <v>2</v>
      </c>
      <c r="I68" s="48"/>
      <c r="J68" s="691"/>
      <c r="K68" s="431"/>
      <c r="L68" s="431"/>
      <c r="M68" s="431"/>
      <c r="N68" s="431"/>
      <c r="O68" s="498"/>
      <c r="P68" s="151">
        <f t="shared" si="9"/>
        <v>0</v>
      </c>
      <c r="Q68" s="128">
        <f t="shared" si="5"/>
        <v>0</v>
      </c>
      <c r="R68" s="128">
        <f t="shared" si="6"/>
        <v>0</v>
      </c>
      <c r="S68" s="128">
        <f t="shared" si="8"/>
        <v>0</v>
      </c>
      <c r="T68" s="128">
        <f t="shared" si="7"/>
        <v>0</v>
      </c>
    </row>
    <row r="69" spans="1:20" ht="45" customHeight="1">
      <c r="A69" s="506" t="s">
        <v>159</v>
      </c>
      <c r="B69" s="484"/>
      <c r="C69" s="119">
        <v>0.17</v>
      </c>
      <c r="D69" s="58" t="s">
        <v>160</v>
      </c>
      <c r="E69" s="47">
        <v>1</v>
      </c>
      <c r="F69" s="48"/>
      <c r="G69" s="58" t="s">
        <v>185</v>
      </c>
      <c r="H69" s="47">
        <v>2</v>
      </c>
      <c r="I69" s="48"/>
      <c r="J69" s="691"/>
      <c r="K69" s="431"/>
      <c r="L69" s="431"/>
      <c r="M69" s="431"/>
      <c r="N69" s="431"/>
      <c r="O69" s="498"/>
      <c r="P69" s="151">
        <f t="shared" si="9"/>
        <v>0</v>
      </c>
      <c r="Q69" s="128">
        <f t="shared" si="5"/>
        <v>0</v>
      </c>
      <c r="R69" s="128">
        <f t="shared" si="6"/>
        <v>0</v>
      </c>
      <c r="S69" s="128">
        <f t="shared" si="8"/>
        <v>0</v>
      </c>
      <c r="T69" s="128">
        <f t="shared" si="7"/>
        <v>0</v>
      </c>
    </row>
    <row r="70" spans="1:20" ht="45" customHeight="1" thickBot="1">
      <c r="A70" s="508" t="s">
        <v>234</v>
      </c>
      <c r="B70" s="478"/>
      <c r="C70" s="120">
        <v>0.09</v>
      </c>
      <c r="D70" s="103" t="s">
        <v>164</v>
      </c>
      <c r="E70" s="104">
        <v>1</v>
      </c>
      <c r="F70" s="152"/>
      <c r="G70" s="103" t="s">
        <v>237</v>
      </c>
      <c r="H70" s="104">
        <v>2</v>
      </c>
      <c r="I70" s="152"/>
      <c r="J70" s="699"/>
      <c r="K70" s="495"/>
      <c r="L70" s="495"/>
      <c r="M70" s="495"/>
      <c r="N70" s="495"/>
      <c r="O70" s="496"/>
      <c r="P70" s="151">
        <f t="shared" si="9"/>
        <v>0</v>
      </c>
      <c r="Q70" s="128">
        <f t="shared" si="5"/>
        <v>0</v>
      </c>
      <c r="R70" s="128">
        <f t="shared" si="6"/>
        <v>0</v>
      </c>
      <c r="S70" s="128">
        <f t="shared" si="8"/>
        <v>0</v>
      </c>
      <c r="T70" s="128">
        <f t="shared" si="7"/>
        <v>0</v>
      </c>
    </row>
    <row r="71" spans="1:16" ht="28.5" customHeight="1" thickBot="1">
      <c r="A71" s="1"/>
      <c r="B71" s="1"/>
      <c r="C71" s="1"/>
      <c r="D71" s="694" t="s">
        <v>168</v>
      </c>
      <c r="E71" s="695"/>
      <c r="F71" s="695"/>
      <c r="G71" s="692" t="s">
        <v>169</v>
      </c>
      <c r="H71" s="693"/>
      <c r="I71" s="693"/>
      <c r="J71" s="696" t="s">
        <v>170</v>
      </c>
      <c r="K71" s="697"/>
      <c r="L71" s="698"/>
      <c r="M71" s="52"/>
      <c r="N71" s="1"/>
      <c r="O71" s="1"/>
      <c r="P71" s="70">
        <f>SUM(P62:P70)</f>
        <v>0</v>
      </c>
    </row>
    <row r="72" spans="1:16" s="81" customFormat="1" ht="14.25" customHeight="1" thickTop="1">
      <c r="A72" s="79"/>
      <c r="B72" s="79"/>
      <c r="C72" s="79"/>
      <c r="D72" s="675"/>
      <c r="E72" s="676"/>
      <c r="F72" s="676"/>
      <c r="G72" s="688" t="s">
        <v>222</v>
      </c>
      <c r="H72" s="689"/>
      <c r="I72" s="689"/>
      <c r="J72" s="682" t="s">
        <v>223</v>
      </c>
      <c r="K72" s="683"/>
      <c r="L72" s="684"/>
      <c r="M72" s="79"/>
      <c r="N72" s="79"/>
      <c r="O72" s="79"/>
      <c r="P72" s="79"/>
    </row>
    <row r="73" spans="1:16" s="81" customFormat="1" ht="12.75" thickBot="1">
      <c r="A73" s="79"/>
      <c r="B73" s="79"/>
      <c r="C73" s="79"/>
      <c r="D73" s="677"/>
      <c r="E73" s="678"/>
      <c r="F73" s="678"/>
      <c r="G73" s="685" t="s">
        <v>66</v>
      </c>
      <c r="H73" s="690"/>
      <c r="I73" s="690"/>
      <c r="J73" s="685" t="s">
        <v>183</v>
      </c>
      <c r="K73" s="686"/>
      <c r="L73" s="687"/>
      <c r="M73" s="79"/>
      <c r="N73" s="79"/>
      <c r="O73" s="79"/>
      <c r="P73" s="79"/>
    </row>
    <row r="74" spans="1:20" ht="13.5" thickTop="1">
      <c r="A74" s="1"/>
      <c r="B74" s="1"/>
      <c r="C74" s="1"/>
      <c r="D74" s="1"/>
      <c r="E74" s="1"/>
      <c r="F74" s="1"/>
      <c r="G74" s="1"/>
      <c r="H74" s="1"/>
      <c r="I74" s="1"/>
      <c r="J74" s="1"/>
      <c r="K74" s="1"/>
      <c r="L74" s="1"/>
      <c r="M74" s="1"/>
      <c r="N74" s="1"/>
      <c r="O74" s="1"/>
      <c r="P74" s="1"/>
      <c r="Q74" s="51"/>
      <c r="R74" s="51"/>
      <c r="S74" s="51"/>
      <c r="T74" s="51"/>
    </row>
    <row r="75" spans="1:20" ht="12.75">
      <c r="A75" s="1"/>
      <c r="B75" s="1"/>
      <c r="C75" s="1"/>
      <c r="D75" s="1"/>
      <c r="E75" s="1"/>
      <c r="F75" s="1"/>
      <c r="G75" s="1"/>
      <c r="H75" s="1"/>
      <c r="I75" s="1"/>
      <c r="J75" s="1"/>
      <c r="K75" s="1"/>
      <c r="L75" s="1"/>
      <c r="M75" s="1"/>
      <c r="N75" s="1"/>
      <c r="O75" s="1"/>
      <c r="P75" s="1"/>
      <c r="Q75" s="51"/>
      <c r="R75" s="51"/>
      <c r="S75" s="51"/>
      <c r="T75" s="51"/>
    </row>
    <row r="76" spans="1:16" ht="1.5" customHeight="1">
      <c r="A76" s="66"/>
      <c r="B76" s="66"/>
      <c r="C76" s="66"/>
      <c r="D76" s="66"/>
      <c r="E76" s="66"/>
      <c r="F76" s="66"/>
      <c r="G76" s="66"/>
      <c r="H76" s="66"/>
      <c r="I76" s="66"/>
      <c r="J76" s="66"/>
      <c r="K76" s="66"/>
      <c r="L76" s="66"/>
      <c r="M76" s="66"/>
      <c r="N76" s="66"/>
      <c r="O76" s="66"/>
      <c r="P76" s="66"/>
    </row>
    <row r="77" spans="1:16" s="63" customFormat="1" ht="15">
      <c r="A77" s="76" t="s">
        <v>119</v>
      </c>
      <c r="B77" s="76"/>
      <c r="C77" s="76"/>
      <c r="D77" s="489" t="s">
        <v>96</v>
      </c>
      <c r="E77" s="490"/>
      <c r="F77" s="490"/>
      <c r="G77" s="490"/>
      <c r="H77" s="490"/>
      <c r="I77" s="490"/>
      <c r="J77" s="490"/>
      <c r="K77" s="490"/>
      <c r="L77" s="490"/>
      <c r="M77" s="490"/>
      <c r="N77" s="490"/>
      <c r="O77" s="490"/>
      <c r="P77" s="490"/>
    </row>
    <row r="78" spans="1:20" ht="4.5" customHeight="1">
      <c r="A78" s="1"/>
      <c r="B78" s="1"/>
      <c r="C78" s="1"/>
      <c r="D78" s="1"/>
      <c r="E78" s="1"/>
      <c r="F78" s="1"/>
      <c r="G78" s="1"/>
      <c r="H78" s="1"/>
      <c r="I78" s="1"/>
      <c r="J78" s="1"/>
      <c r="K78" s="1"/>
      <c r="L78" s="1"/>
      <c r="M78" s="46"/>
      <c r="N78" s="1"/>
      <c r="O78" s="1"/>
      <c r="P78" s="1"/>
      <c r="Q78" s="51"/>
      <c r="R78" s="51"/>
      <c r="S78" s="51"/>
      <c r="T78" s="51"/>
    </row>
    <row r="79" spans="1:20" s="63" customFormat="1" ht="15.75" thickBot="1">
      <c r="A79" s="96" t="s">
        <v>188</v>
      </c>
      <c r="B79" s="96"/>
      <c r="C79" s="96"/>
      <c r="D79" s="76"/>
      <c r="E79" s="77"/>
      <c r="F79" s="77"/>
      <c r="G79" s="77"/>
      <c r="H79" s="77"/>
      <c r="I79" s="77"/>
      <c r="J79" s="77"/>
      <c r="K79" s="77"/>
      <c r="L79" s="77"/>
      <c r="M79" s="97"/>
      <c r="N79" s="97"/>
      <c r="O79" s="97"/>
      <c r="P79" s="62" t="s">
        <v>191</v>
      </c>
      <c r="Q79" s="98"/>
      <c r="R79" s="98"/>
      <c r="S79" s="98"/>
      <c r="T79" s="98"/>
    </row>
    <row r="80" spans="1:16" ht="13.5" thickBot="1">
      <c r="A80" s="485" t="s">
        <v>122</v>
      </c>
      <c r="B80" s="485"/>
      <c r="C80" s="503"/>
      <c r="D80" s="503"/>
      <c r="E80" s="503"/>
      <c r="F80" s="503"/>
      <c r="G80" s="503"/>
      <c r="H80" s="503"/>
      <c r="I80" s="503"/>
      <c r="J80" s="503"/>
      <c r="K80" s="503"/>
      <c r="L80" s="503"/>
      <c r="M80" s="503"/>
      <c r="N80" s="503"/>
      <c r="O80" s="503"/>
      <c r="P80" s="503"/>
    </row>
    <row r="81" spans="1:16" ht="13.5" thickBot="1">
      <c r="A81" s="504" t="s">
        <v>123</v>
      </c>
      <c r="B81" s="504"/>
      <c r="C81" s="505"/>
      <c r="D81" s="485" t="s">
        <v>65</v>
      </c>
      <c r="E81" s="486"/>
      <c r="F81" s="486"/>
      <c r="G81" s="485" t="s">
        <v>224</v>
      </c>
      <c r="H81" s="486"/>
      <c r="I81" s="486"/>
      <c r="J81" s="485" t="s">
        <v>67</v>
      </c>
      <c r="K81" s="486"/>
      <c r="L81" s="486"/>
      <c r="M81" s="503"/>
      <c r="N81" s="503"/>
      <c r="O81" s="503"/>
      <c r="P81" s="95" t="s">
        <v>178</v>
      </c>
    </row>
    <row r="82" spans="1:20" ht="45" customHeight="1">
      <c r="A82" s="515" t="s">
        <v>124</v>
      </c>
      <c r="B82" s="488"/>
      <c r="C82" s="130">
        <v>0.05</v>
      </c>
      <c r="D82" s="100" t="s">
        <v>125</v>
      </c>
      <c r="E82" s="50">
        <v>1</v>
      </c>
      <c r="F82" s="172"/>
      <c r="G82" s="100" t="s">
        <v>205</v>
      </c>
      <c r="H82" s="50">
        <v>2</v>
      </c>
      <c r="I82" s="172"/>
      <c r="J82" s="100" t="s">
        <v>127</v>
      </c>
      <c r="K82" s="50">
        <v>3</v>
      </c>
      <c r="L82" s="172"/>
      <c r="M82" s="131"/>
      <c r="N82" s="132"/>
      <c r="O82" s="133"/>
      <c r="P82" s="147">
        <f aca="true" t="shared" si="10" ref="P82:P90">MAX(Q82:T82)</f>
        <v>0</v>
      </c>
      <c r="Q82" s="128">
        <f aca="true" t="shared" si="11" ref="Q82:Q90">IF(F82&gt;0,C82*E82,0)</f>
        <v>0</v>
      </c>
      <c r="R82" s="128">
        <f aca="true" t="shared" si="12" ref="R82:R90">IF(I82&gt;0,$C82*H82,0)</f>
        <v>0</v>
      </c>
      <c r="S82" s="128">
        <f aca="true" t="shared" si="13" ref="S82:S90">IF(L82&gt;0,$C82*K82,0)</f>
        <v>0</v>
      </c>
      <c r="T82" s="128">
        <f aca="true" t="shared" si="14" ref="T82:T90">IF(O82&gt;0,$C82*N82,0)</f>
        <v>0</v>
      </c>
    </row>
    <row r="83" spans="1:20" ht="45" customHeight="1">
      <c r="A83" s="506" t="s">
        <v>129</v>
      </c>
      <c r="B83" s="484"/>
      <c r="C83" s="119">
        <v>0.1</v>
      </c>
      <c r="D83" s="58" t="s">
        <v>130</v>
      </c>
      <c r="E83" s="47">
        <v>1</v>
      </c>
      <c r="F83" s="173"/>
      <c r="G83" s="58" t="s">
        <v>198</v>
      </c>
      <c r="H83" s="47">
        <v>2</v>
      </c>
      <c r="I83" s="189"/>
      <c r="J83" s="58" t="s">
        <v>206</v>
      </c>
      <c r="K83" s="47">
        <v>3</v>
      </c>
      <c r="L83" s="173"/>
      <c r="M83" s="108"/>
      <c r="N83" s="109"/>
      <c r="O83" s="110"/>
      <c r="P83" s="148">
        <f t="shared" si="10"/>
        <v>0</v>
      </c>
      <c r="Q83" s="128">
        <f t="shared" si="11"/>
        <v>0</v>
      </c>
      <c r="R83" s="128">
        <f t="shared" si="12"/>
        <v>0</v>
      </c>
      <c r="S83" s="128">
        <f t="shared" si="13"/>
        <v>0</v>
      </c>
      <c r="T83" s="128">
        <f t="shared" si="14"/>
        <v>0</v>
      </c>
    </row>
    <row r="84" spans="1:20" ht="45" customHeight="1">
      <c r="A84" s="506" t="s">
        <v>134</v>
      </c>
      <c r="B84" s="484"/>
      <c r="C84" s="119">
        <v>0.28</v>
      </c>
      <c r="D84" s="58" t="s">
        <v>192</v>
      </c>
      <c r="E84" s="47">
        <v>1</v>
      </c>
      <c r="F84" s="173"/>
      <c r="G84" s="58" t="s">
        <v>199</v>
      </c>
      <c r="H84" s="47">
        <v>2</v>
      </c>
      <c r="I84" s="189"/>
      <c r="J84" s="58" t="s">
        <v>137</v>
      </c>
      <c r="K84" s="47">
        <v>3</v>
      </c>
      <c r="L84" s="173"/>
      <c r="M84" s="108"/>
      <c r="N84" s="109"/>
      <c r="O84" s="110" t="s">
        <v>225</v>
      </c>
      <c r="P84" s="148">
        <f t="shared" si="10"/>
        <v>0</v>
      </c>
      <c r="Q84" s="128">
        <f t="shared" si="11"/>
        <v>0</v>
      </c>
      <c r="R84" s="128">
        <f t="shared" si="12"/>
        <v>0</v>
      </c>
      <c r="S84" s="128">
        <f t="shared" si="13"/>
        <v>0</v>
      </c>
      <c r="T84" s="128">
        <f t="shared" si="14"/>
        <v>0</v>
      </c>
    </row>
    <row r="85" spans="1:20" ht="45" customHeight="1">
      <c r="A85" s="506" t="s">
        <v>139</v>
      </c>
      <c r="B85" s="484"/>
      <c r="C85" s="119">
        <v>0.16</v>
      </c>
      <c r="D85" s="58" t="s">
        <v>140</v>
      </c>
      <c r="E85" s="47">
        <v>1</v>
      </c>
      <c r="F85" s="173"/>
      <c r="G85" s="58" t="s">
        <v>200</v>
      </c>
      <c r="H85" s="47">
        <v>2</v>
      </c>
      <c r="I85" s="189"/>
      <c r="J85" s="58" t="s">
        <v>207</v>
      </c>
      <c r="K85" s="47">
        <v>3</v>
      </c>
      <c r="L85" s="173"/>
      <c r="M85" s="108"/>
      <c r="N85" s="109"/>
      <c r="O85" s="110"/>
      <c r="P85" s="148">
        <f t="shared" si="10"/>
        <v>0</v>
      </c>
      <c r="Q85" s="128">
        <f t="shared" si="11"/>
        <v>0</v>
      </c>
      <c r="R85" s="128">
        <f t="shared" si="12"/>
        <v>0</v>
      </c>
      <c r="S85" s="128">
        <f t="shared" si="13"/>
        <v>0</v>
      </c>
      <c r="T85" s="128">
        <f t="shared" si="14"/>
        <v>0</v>
      </c>
    </row>
    <row r="86" spans="1:20" ht="45" customHeight="1">
      <c r="A86" s="506" t="s">
        <v>177</v>
      </c>
      <c r="B86" s="484"/>
      <c r="C86" s="119">
        <v>0.03</v>
      </c>
      <c r="D86" s="58" t="s">
        <v>189</v>
      </c>
      <c r="E86" s="47">
        <v>1</v>
      </c>
      <c r="F86" s="173"/>
      <c r="G86" s="58" t="s">
        <v>201</v>
      </c>
      <c r="H86" s="47">
        <v>2</v>
      </c>
      <c r="I86" s="189"/>
      <c r="J86" s="58" t="s">
        <v>208</v>
      </c>
      <c r="K86" s="47">
        <v>3</v>
      </c>
      <c r="L86" s="173"/>
      <c r="M86" s="108"/>
      <c r="N86" s="109"/>
      <c r="O86" s="110"/>
      <c r="P86" s="148">
        <f t="shared" si="10"/>
        <v>0</v>
      </c>
      <c r="Q86" s="128">
        <f t="shared" si="11"/>
        <v>0</v>
      </c>
      <c r="R86" s="128">
        <f t="shared" si="12"/>
        <v>0</v>
      </c>
      <c r="S86" s="128">
        <f t="shared" si="13"/>
        <v>0</v>
      </c>
      <c r="T86" s="128">
        <f t="shared" si="14"/>
        <v>0</v>
      </c>
    </row>
    <row r="87" spans="1:20" ht="45" customHeight="1">
      <c r="A87" s="506" t="s">
        <v>149</v>
      </c>
      <c r="B87" s="484"/>
      <c r="C87" s="119">
        <v>0.11</v>
      </c>
      <c r="D87" s="58" t="s">
        <v>196</v>
      </c>
      <c r="E87" s="47">
        <v>1</v>
      </c>
      <c r="F87" s="173"/>
      <c r="G87" s="58" t="s">
        <v>202</v>
      </c>
      <c r="H87" s="47">
        <v>2</v>
      </c>
      <c r="I87" s="189"/>
      <c r="J87" s="58" t="s">
        <v>221</v>
      </c>
      <c r="K87" s="47">
        <v>3</v>
      </c>
      <c r="L87" s="173"/>
      <c r="M87" s="108"/>
      <c r="N87" s="109"/>
      <c r="O87" s="110"/>
      <c r="P87" s="148">
        <f t="shared" si="10"/>
        <v>0</v>
      </c>
      <c r="Q87" s="128">
        <f t="shared" si="11"/>
        <v>0</v>
      </c>
      <c r="R87" s="128">
        <f t="shared" si="12"/>
        <v>0</v>
      </c>
      <c r="S87" s="128">
        <f t="shared" si="13"/>
        <v>0</v>
      </c>
      <c r="T87" s="128">
        <f t="shared" si="14"/>
        <v>0</v>
      </c>
    </row>
    <row r="88" spans="1:20" ht="45" customHeight="1">
      <c r="A88" s="506" t="s">
        <v>154</v>
      </c>
      <c r="B88" s="484"/>
      <c r="C88" s="119">
        <v>0.09</v>
      </c>
      <c r="D88" s="58" t="s">
        <v>190</v>
      </c>
      <c r="E88" s="47">
        <v>1</v>
      </c>
      <c r="F88" s="173"/>
      <c r="G88" s="58" t="s">
        <v>203</v>
      </c>
      <c r="H88" s="47">
        <v>2</v>
      </c>
      <c r="I88" s="189"/>
      <c r="J88" s="58" t="s">
        <v>157</v>
      </c>
      <c r="K88" s="47">
        <v>3</v>
      </c>
      <c r="L88" s="173"/>
      <c r="M88" s="108"/>
      <c r="N88" s="109"/>
      <c r="O88" s="110"/>
      <c r="P88" s="148">
        <f t="shared" si="10"/>
        <v>0</v>
      </c>
      <c r="Q88" s="128">
        <f t="shared" si="11"/>
        <v>0</v>
      </c>
      <c r="R88" s="128">
        <f t="shared" si="12"/>
        <v>0</v>
      </c>
      <c r="S88" s="128">
        <f t="shared" si="13"/>
        <v>0</v>
      </c>
      <c r="T88" s="128">
        <f t="shared" si="14"/>
        <v>0</v>
      </c>
    </row>
    <row r="89" spans="1:20" ht="45" customHeight="1">
      <c r="A89" s="506" t="s">
        <v>159</v>
      </c>
      <c r="B89" s="484"/>
      <c r="C89" s="119">
        <v>0.15</v>
      </c>
      <c r="D89" s="58" t="s">
        <v>160</v>
      </c>
      <c r="E89" s="47">
        <v>1</v>
      </c>
      <c r="F89" s="173"/>
      <c r="G89" s="58" t="s">
        <v>204</v>
      </c>
      <c r="H89" s="47">
        <v>2</v>
      </c>
      <c r="I89" s="189"/>
      <c r="J89" s="58" t="s">
        <v>209</v>
      </c>
      <c r="K89" s="47">
        <v>3</v>
      </c>
      <c r="L89" s="173"/>
      <c r="M89" s="108"/>
      <c r="N89" s="109"/>
      <c r="O89" s="110"/>
      <c r="P89" s="148">
        <f t="shared" si="10"/>
        <v>0</v>
      </c>
      <c r="Q89" s="128">
        <f t="shared" si="11"/>
        <v>0</v>
      </c>
      <c r="R89" s="128">
        <f t="shared" si="12"/>
        <v>0</v>
      </c>
      <c r="S89" s="128">
        <f t="shared" si="13"/>
        <v>0</v>
      </c>
      <c r="T89" s="128">
        <f t="shared" si="14"/>
        <v>0</v>
      </c>
    </row>
    <row r="90" spans="1:20" ht="45" customHeight="1" thickBot="1">
      <c r="A90" s="508" t="s">
        <v>234</v>
      </c>
      <c r="B90" s="478"/>
      <c r="C90" s="120">
        <v>0.03</v>
      </c>
      <c r="D90" s="103" t="s">
        <v>197</v>
      </c>
      <c r="E90" s="104">
        <v>1</v>
      </c>
      <c r="F90" s="174"/>
      <c r="G90" s="58" t="s">
        <v>165</v>
      </c>
      <c r="H90" s="47">
        <v>2</v>
      </c>
      <c r="I90" s="174"/>
      <c r="J90" s="58" t="s">
        <v>210</v>
      </c>
      <c r="K90" s="47">
        <v>3</v>
      </c>
      <c r="L90" s="173"/>
      <c r="M90" s="111"/>
      <c r="N90" s="112"/>
      <c r="O90" s="113"/>
      <c r="P90" s="149">
        <f t="shared" si="10"/>
        <v>0</v>
      </c>
      <c r="Q90" s="128">
        <f t="shared" si="11"/>
        <v>0</v>
      </c>
      <c r="R90" s="128">
        <f t="shared" si="12"/>
        <v>0</v>
      </c>
      <c r="S90" s="128">
        <f t="shared" si="13"/>
        <v>0</v>
      </c>
      <c r="T90" s="128">
        <f t="shared" si="14"/>
        <v>0</v>
      </c>
    </row>
    <row r="91" spans="1:20" ht="28.5" customHeight="1" thickBot="1">
      <c r="A91" s="1"/>
      <c r="B91" s="1"/>
      <c r="C91" s="1"/>
      <c r="D91" s="585" t="s">
        <v>168</v>
      </c>
      <c r="E91" s="586"/>
      <c r="F91" s="586"/>
      <c r="G91" s="479" t="s">
        <v>169</v>
      </c>
      <c r="H91" s="481"/>
      <c r="I91" s="481"/>
      <c r="J91" s="479" t="s">
        <v>170</v>
      </c>
      <c r="K91" s="480"/>
      <c r="L91" s="480"/>
      <c r="N91" s="1"/>
      <c r="O91" s="1"/>
      <c r="P91" s="122">
        <f>SUM(P82:P90)</f>
        <v>0</v>
      </c>
      <c r="Q91" s="51"/>
      <c r="R91" s="51"/>
      <c r="S91" s="51"/>
      <c r="T91" s="51"/>
    </row>
    <row r="92" spans="1:20" s="81" customFormat="1" ht="12.75">
      <c r="A92" s="79"/>
      <c r="B92" s="79"/>
      <c r="C92" s="79"/>
      <c r="D92" s="482"/>
      <c r="E92" s="674"/>
      <c r="F92" s="674"/>
      <c r="G92" s="473" t="s">
        <v>65</v>
      </c>
      <c r="H92" s="547"/>
      <c r="I92" s="547"/>
      <c r="J92" s="473" t="s">
        <v>171</v>
      </c>
      <c r="K92" s="544"/>
      <c r="L92" s="544"/>
      <c r="M92" s="79"/>
      <c r="N92" s="79"/>
      <c r="O92" s="79"/>
      <c r="P92" s="79"/>
      <c r="Q92" s="114"/>
      <c r="R92" s="114"/>
      <c r="S92" s="114"/>
      <c r="T92" s="114"/>
    </row>
    <row r="93" spans="1:20" s="81" customFormat="1" ht="12.75">
      <c r="A93" s="79"/>
      <c r="B93" s="79"/>
      <c r="C93" s="79"/>
      <c r="D93" s="475"/>
      <c r="E93" s="674"/>
      <c r="F93" s="674"/>
      <c r="G93" s="473" t="s">
        <v>66</v>
      </c>
      <c r="H93" s="547"/>
      <c r="I93" s="547"/>
      <c r="J93" s="473" t="s">
        <v>172</v>
      </c>
      <c r="K93" s="544"/>
      <c r="L93" s="544"/>
      <c r="M93" s="79"/>
      <c r="N93" s="82"/>
      <c r="O93" s="82"/>
      <c r="P93" s="79"/>
      <c r="Q93" s="114"/>
      <c r="R93" s="114"/>
      <c r="S93" s="114"/>
      <c r="T93" s="114"/>
    </row>
    <row r="94" spans="1:20" s="81" customFormat="1" ht="13.5" thickBot="1">
      <c r="A94" s="79"/>
      <c r="B94" s="79"/>
      <c r="C94" s="79"/>
      <c r="D94" s="469"/>
      <c r="E94" s="673"/>
      <c r="F94" s="673"/>
      <c r="G94" s="471" t="s">
        <v>67</v>
      </c>
      <c r="H94" s="546"/>
      <c r="I94" s="546"/>
      <c r="J94" s="471" t="s">
        <v>211</v>
      </c>
      <c r="K94" s="545"/>
      <c r="L94" s="545"/>
      <c r="M94" s="79"/>
      <c r="N94" s="82"/>
      <c r="O94" s="82"/>
      <c r="P94" s="79"/>
      <c r="Q94" s="114"/>
      <c r="R94" s="114"/>
      <c r="S94" s="114"/>
      <c r="T94" s="114"/>
    </row>
    <row r="95" spans="1:20" ht="14.25">
      <c r="A95" s="1"/>
      <c r="B95" s="1"/>
      <c r="C95" s="1"/>
      <c r="D95" s="68"/>
      <c r="E95" s="68"/>
      <c r="F95" s="68"/>
      <c r="G95" s="68"/>
      <c r="H95" s="68"/>
      <c r="I95" s="68"/>
      <c r="J95" s="68"/>
      <c r="K95" s="68"/>
      <c r="L95" s="68"/>
      <c r="M95" s="1"/>
      <c r="N95" s="1"/>
      <c r="O95" s="1"/>
      <c r="P95" s="1"/>
      <c r="Q95" s="51"/>
      <c r="R95" s="51"/>
      <c r="S95" s="51"/>
      <c r="T95" s="51"/>
    </row>
    <row r="96" spans="1:16" ht="1.5" customHeight="1">
      <c r="A96" s="66"/>
      <c r="B96" s="66"/>
      <c r="C96" s="66"/>
      <c r="D96" s="66"/>
      <c r="E96" s="66"/>
      <c r="F96" s="66"/>
      <c r="G96" s="66"/>
      <c r="H96" s="66"/>
      <c r="I96" s="66"/>
      <c r="J96" s="66"/>
      <c r="K96" s="66"/>
      <c r="L96" s="66"/>
      <c r="M96" s="66"/>
      <c r="N96" s="66"/>
      <c r="O96" s="66"/>
      <c r="P96" s="66"/>
    </row>
    <row r="97" spans="1:16" s="63" customFormat="1" ht="15">
      <c r="A97" s="76" t="s">
        <v>119</v>
      </c>
      <c r="B97" s="76"/>
      <c r="C97" s="76"/>
      <c r="D97" s="625" t="s">
        <v>96</v>
      </c>
      <c r="E97" s="626"/>
      <c r="F97" s="626"/>
      <c r="G97" s="626"/>
      <c r="H97" s="626"/>
      <c r="I97" s="626"/>
      <c r="J97" s="626"/>
      <c r="K97" s="626"/>
      <c r="L97" s="626"/>
      <c r="M97" s="626"/>
      <c r="N97" s="626"/>
      <c r="O97" s="626"/>
      <c r="P97" s="626"/>
    </row>
    <row r="98" spans="1:20" ht="4.5" customHeight="1">
      <c r="A98" s="1"/>
      <c r="B98" s="1"/>
      <c r="C98" s="1"/>
      <c r="D98" s="1"/>
      <c r="E98" s="1"/>
      <c r="F98" s="1"/>
      <c r="G98" s="1"/>
      <c r="H98" s="1"/>
      <c r="I98" s="1"/>
      <c r="J98" s="1"/>
      <c r="K98" s="1"/>
      <c r="L98" s="1"/>
      <c r="M98" s="46"/>
      <c r="N98" s="1"/>
      <c r="O98" s="1"/>
      <c r="P98" s="1"/>
      <c r="Q98" s="51"/>
      <c r="R98" s="51"/>
      <c r="S98" s="51"/>
      <c r="T98" s="51"/>
    </row>
    <row r="99" spans="1:16" s="63" customFormat="1" ht="15.75" thickBot="1">
      <c r="A99" s="96" t="s">
        <v>212</v>
      </c>
      <c r="B99" s="96"/>
      <c r="C99" s="96"/>
      <c r="D99" s="76"/>
      <c r="E99" s="77"/>
      <c r="F99" s="77"/>
      <c r="G99" s="77"/>
      <c r="H99" s="77"/>
      <c r="I99" s="77"/>
      <c r="J99" s="77"/>
      <c r="K99" s="77"/>
      <c r="L99" s="77"/>
      <c r="M99" s="77"/>
      <c r="N99" s="97"/>
      <c r="O99" s="62"/>
      <c r="P99" s="62" t="s">
        <v>213</v>
      </c>
    </row>
    <row r="100" spans="1:16" ht="13.5" thickBot="1">
      <c r="A100" s="485" t="s">
        <v>122</v>
      </c>
      <c r="B100" s="485"/>
      <c r="C100" s="503"/>
      <c r="D100" s="503"/>
      <c r="E100" s="503"/>
      <c r="F100" s="503"/>
      <c r="G100" s="503"/>
      <c r="H100" s="503"/>
      <c r="I100" s="503"/>
      <c r="J100" s="503"/>
      <c r="K100" s="503"/>
      <c r="L100" s="503"/>
      <c r="M100" s="503"/>
      <c r="N100" s="503"/>
      <c r="O100" s="503"/>
      <c r="P100" s="503"/>
    </row>
    <row r="101" spans="1:16" ht="13.5" thickBot="1">
      <c r="A101" s="504" t="s">
        <v>123</v>
      </c>
      <c r="B101" s="504"/>
      <c r="C101" s="504"/>
      <c r="D101" s="485" t="s">
        <v>65</v>
      </c>
      <c r="E101" s="485"/>
      <c r="F101" s="485"/>
      <c r="G101" s="485" t="s">
        <v>224</v>
      </c>
      <c r="H101" s="485"/>
      <c r="I101" s="485"/>
      <c r="J101" s="485" t="s">
        <v>67</v>
      </c>
      <c r="K101" s="485"/>
      <c r="L101" s="485"/>
      <c r="M101" s="503"/>
      <c r="N101" s="503"/>
      <c r="O101" s="503"/>
      <c r="P101" s="95" t="s">
        <v>178</v>
      </c>
    </row>
    <row r="102" spans="1:20" ht="45" customHeight="1">
      <c r="A102" s="515" t="s">
        <v>124</v>
      </c>
      <c r="B102" s="488"/>
      <c r="C102" s="124">
        <v>0.06</v>
      </c>
      <c r="D102" s="127" t="s">
        <v>125</v>
      </c>
      <c r="E102" s="102">
        <v>1</v>
      </c>
      <c r="F102" s="191"/>
      <c r="G102" s="101" t="s">
        <v>205</v>
      </c>
      <c r="H102" s="102">
        <v>2</v>
      </c>
      <c r="I102" s="191"/>
      <c r="J102" s="101" t="s">
        <v>127</v>
      </c>
      <c r="K102" s="102">
        <v>3</v>
      </c>
      <c r="L102" s="191"/>
      <c r="M102" s="105"/>
      <c r="N102" s="106"/>
      <c r="O102" s="107"/>
      <c r="P102" s="147">
        <f aca="true" t="shared" si="15" ref="P102:P110">MAX(Q102:T102)</f>
        <v>0</v>
      </c>
      <c r="Q102" s="128">
        <f aca="true" t="shared" si="16" ref="Q102:Q110">IF(F102&gt;0,C102*E102,0)</f>
        <v>0</v>
      </c>
      <c r="R102" s="128">
        <f>IF(I102&gt;0,$C102*H102,0)</f>
        <v>0</v>
      </c>
      <c r="S102" s="128">
        <f>IF(L102&gt;0,$C102*K102,0)</f>
        <v>0</v>
      </c>
      <c r="T102" s="128">
        <f>IF(O102&gt;0,$C102*N102,0)</f>
        <v>0</v>
      </c>
    </row>
    <row r="103" spans="1:20" ht="45" customHeight="1">
      <c r="A103" s="506" t="s">
        <v>129</v>
      </c>
      <c r="B103" s="484"/>
      <c r="C103" s="125">
        <v>0.13</v>
      </c>
      <c r="D103" s="65" t="s">
        <v>130</v>
      </c>
      <c r="E103" s="47">
        <v>1</v>
      </c>
      <c r="F103" s="192"/>
      <c r="G103" s="58" t="s">
        <v>198</v>
      </c>
      <c r="H103" s="47">
        <v>2</v>
      </c>
      <c r="I103" s="192"/>
      <c r="J103" s="58" t="s">
        <v>206</v>
      </c>
      <c r="K103" s="47">
        <v>3</v>
      </c>
      <c r="L103" s="192"/>
      <c r="M103" s="108"/>
      <c r="N103" s="109"/>
      <c r="O103" s="110"/>
      <c r="P103" s="148">
        <f t="shared" si="15"/>
        <v>0</v>
      </c>
      <c r="Q103" s="128">
        <f t="shared" si="16"/>
        <v>0</v>
      </c>
      <c r="R103" s="128">
        <f>IF(I103&gt;0,$C103*H103,0)</f>
        <v>0</v>
      </c>
      <c r="S103" s="128">
        <f>IF(L103&gt;0,$C103*K103,0)</f>
        <v>0</v>
      </c>
      <c r="T103" s="128">
        <f>IF(O103&gt;0,$C103*N103,0)</f>
        <v>0</v>
      </c>
    </row>
    <row r="104" spans="1:20" ht="45" customHeight="1">
      <c r="A104" s="506" t="s">
        <v>134</v>
      </c>
      <c r="B104" s="484"/>
      <c r="C104" s="125">
        <v>0.12</v>
      </c>
      <c r="D104" s="65" t="s">
        <v>192</v>
      </c>
      <c r="E104" s="47">
        <v>1</v>
      </c>
      <c r="F104" s="192"/>
      <c r="G104" s="58" t="s">
        <v>199</v>
      </c>
      <c r="H104" s="47">
        <v>2</v>
      </c>
      <c r="I104" s="192"/>
      <c r="J104" s="58" t="s">
        <v>137</v>
      </c>
      <c r="K104" s="47">
        <v>3</v>
      </c>
      <c r="L104" s="192"/>
      <c r="M104" s="108"/>
      <c r="N104" s="109"/>
      <c r="O104" s="110"/>
      <c r="P104" s="148">
        <f t="shared" si="15"/>
        <v>0</v>
      </c>
      <c r="Q104" s="128">
        <f t="shared" si="16"/>
        <v>0</v>
      </c>
      <c r="R104" s="128">
        <f aca="true" t="shared" si="17" ref="R104:R110">IF(I104&gt;0,$C104*H104,0)</f>
        <v>0</v>
      </c>
      <c r="S104" s="128">
        <f aca="true" t="shared" si="18" ref="S104:S110">IF(L104&gt;0,$C104*K104,0)</f>
        <v>0</v>
      </c>
      <c r="T104" s="128">
        <f aca="true" t="shared" si="19" ref="T104:T110">IF(O104&gt;0,$C104*N104,0)</f>
        <v>0</v>
      </c>
    </row>
    <row r="105" spans="1:20" ht="45" customHeight="1">
      <c r="A105" s="506" t="s">
        <v>139</v>
      </c>
      <c r="B105" s="484"/>
      <c r="C105" s="125">
        <v>0.17</v>
      </c>
      <c r="D105" s="65" t="s">
        <v>140</v>
      </c>
      <c r="E105" s="47">
        <v>1</v>
      </c>
      <c r="F105" s="192"/>
      <c r="G105" s="58" t="s">
        <v>200</v>
      </c>
      <c r="H105" s="47">
        <v>2</v>
      </c>
      <c r="I105" s="192"/>
      <c r="J105" s="58" t="s">
        <v>207</v>
      </c>
      <c r="K105" s="47">
        <v>3</v>
      </c>
      <c r="L105" s="192"/>
      <c r="M105" s="108"/>
      <c r="N105" s="109"/>
      <c r="O105" s="110"/>
      <c r="P105" s="148">
        <f t="shared" si="15"/>
        <v>0</v>
      </c>
      <c r="Q105" s="128">
        <f t="shared" si="16"/>
        <v>0</v>
      </c>
      <c r="R105" s="128">
        <f t="shared" si="17"/>
        <v>0</v>
      </c>
      <c r="S105" s="128">
        <f t="shared" si="18"/>
        <v>0</v>
      </c>
      <c r="T105" s="128">
        <f t="shared" si="19"/>
        <v>0</v>
      </c>
    </row>
    <row r="106" spans="1:20" ht="45" customHeight="1">
      <c r="A106" s="506" t="s">
        <v>177</v>
      </c>
      <c r="B106" s="484"/>
      <c r="C106" s="171">
        <v>0.04</v>
      </c>
      <c r="D106" s="65" t="s">
        <v>189</v>
      </c>
      <c r="E106" s="47">
        <v>1</v>
      </c>
      <c r="F106" s="192"/>
      <c r="G106" s="58" t="s">
        <v>201</v>
      </c>
      <c r="H106" s="47">
        <v>2</v>
      </c>
      <c r="I106" s="192"/>
      <c r="J106" s="58" t="s">
        <v>208</v>
      </c>
      <c r="K106" s="47">
        <v>3</v>
      </c>
      <c r="L106" s="192"/>
      <c r="M106" s="108"/>
      <c r="N106" s="109"/>
      <c r="O106" s="110"/>
      <c r="P106" s="148">
        <f t="shared" si="15"/>
        <v>0</v>
      </c>
      <c r="Q106" s="128">
        <f t="shared" si="16"/>
        <v>0</v>
      </c>
      <c r="R106" s="128">
        <f t="shared" si="17"/>
        <v>0</v>
      </c>
      <c r="S106" s="128">
        <f t="shared" si="18"/>
        <v>0</v>
      </c>
      <c r="T106" s="128">
        <f t="shared" si="19"/>
        <v>0</v>
      </c>
    </row>
    <row r="107" spans="1:20" ht="45" customHeight="1">
      <c r="A107" s="506" t="s">
        <v>149</v>
      </c>
      <c r="B107" s="484"/>
      <c r="C107" s="171">
        <v>0.15</v>
      </c>
      <c r="D107" s="65" t="s">
        <v>196</v>
      </c>
      <c r="E107" s="47">
        <v>1</v>
      </c>
      <c r="F107" s="192"/>
      <c r="G107" s="58" t="s">
        <v>202</v>
      </c>
      <c r="H107" s="47">
        <v>2</v>
      </c>
      <c r="I107" s="192"/>
      <c r="J107" s="58" t="s">
        <v>221</v>
      </c>
      <c r="K107" s="47">
        <v>3</v>
      </c>
      <c r="L107" s="192"/>
      <c r="M107" s="108"/>
      <c r="N107" s="109"/>
      <c r="O107" s="110"/>
      <c r="P107" s="148">
        <f t="shared" si="15"/>
        <v>0</v>
      </c>
      <c r="Q107" s="128">
        <f t="shared" si="16"/>
        <v>0</v>
      </c>
      <c r="R107" s="128">
        <f t="shared" si="17"/>
        <v>0</v>
      </c>
      <c r="S107" s="128">
        <f t="shared" si="18"/>
        <v>0</v>
      </c>
      <c r="T107" s="128">
        <f t="shared" si="19"/>
        <v>0</v>
      </c>
    </row>
    <row r="108" spans="1:20" ht="45" customHeight="1">
      <c r="A108" s="506" t="s">
        <v>154</v>
      </c>
      <c r="B108" s="484"/>
      <c r="C108" s="125">
        <v>0.11</v>
      </c>
      <c r="D108" s="65" t="s">
        <v>190</v>
      </c>
      <c r="E108" s="47">
        <v>1</v>
      </c>
      <c r="F108" s="192"/>
      <c r="G108" s="58" t="s">
        <v>203</v>
      </c>
      <c r="H108" s="47">
        <v>2</v>
      </c>
      <c r="I108" s="192"/>
      <c r="J108" s="58" t="s">
        <v>157</v>
      </c>
      <c r="K108" s="47">
        <v>3</v>
      </c>
      <c r="L108" s="192"/>
      <c r="M108" s="108"/>
      <c r="N108" s="109"/>
      <c r="O108" s="110"/>
      <c r="P108" s="148">
        <f t="shared" si="15"/>
        <v>0</v>
      </c>
      <c r="Q108" s="128">
        <f t="shared" si="16"/>
        <v>0</v>
      </c>
      <c r="R108" s="128">
        <f t="shared" si="17"/>
        <v>0</v>
      </c>
      <c r="S108" s="128">
        <f t="shared" si="18"/>
        <v>0</v>
      </c>
      <c r="T108" s="128">
        <f t="shared" si="19"/>
        <v>0</v>
      </c>
    </row>
    <row r="109" spans="1:20" ht="45" customHeight="1">
      <c r="A109" s="506" t="s">
        <v>159</v>
      </c>
      <c r="B109" s="484"/>
      <c r="C109" s="125">
        <v>0.17</v>
      </c>
      <c r="D109" s="65" t="s">
        <v>160</v>
      </c>
      <c r="E109" s="47">
        <v>1</v>
      </c>
      <c r="F109" s="192"/>
      <c r="G109" s="58" t="s">
        <v>204</v>
      </c>
      <c r="H109" s="47">
        <v>2</v>
      </c>
      <c r="I109" s="192"/>
      <c r="J109" s="58" t="s">
        <v>209</v>
      </c>
      <c r="K109" s="47">
        <v>3</v>
      </c>
      <c r="L109" s="192"/>
      <c r="M109" s="108"/>
      <c r="N109" s="109"/>
      <c r="O109" s="110"/>
      <c r="P109" s="148">
        <f t="shared" si="15"/>
        <v>0</v>
      </c>
      <c r="Q109" s="128">
        <f t="shared" si="16"/>
        <v>0</v>
      </c>
      <c r="R109" s="128">
        <f t="shared" si="17"/>
        <v>0</v>
      </c>
      <c r="S109" s="128">
        <f t="shared" si="18"/>
        <v>0</v>
      </c>
      <c r="T109" s="128">
        <f t="shared" si="19"/>
        <v>0</v>
      </c>
    </row>
    <row r="110" spans="1:20" ht="45" customHeight="1" thickBot="1">
      <c r="A110" s="508" t="s">
        <v>234</v>
      </c>
      <c r="B110" s="478"/>
      <c r="C110" s="126">
        <v>0.05</v>
      </c>
      <c r="D110" s="117" t="s">
        <v>197</v>
      </c>
      <c r="E110" s="104">
        <v>1</v>
      </c>
      <c r="F110" s="169"/>
      <c r="G110" s="103" t="s">
        <v>165</v>
      </c>
      <c r="H110" s="104">
        <v>2</v>
      </c>
      <c r="I110" s="169"/>
      <c r="J110" s="103" t="s">
        <v>210</v>
      </c>
      <c r="K110" s="104">
        <v>3</v>
      </c>
      <c r="L110" s="169"/>
      <c r="M110" s="111"/>
      <c r="N110" s="112"/>
      <c r="O110" s="113"/>
      <c r="P110" s="149">
        <f t="shared" si="15"/>
        <v>0</v>
      </c>
      <c r="Q110" s="128">
        <f t="shared" si="16"/>
        <v>0</v>
      </c>
      <c r="R110" s="128">
        <f t="shared" si="17"/>
        <v>0</v>
      </c>
      <c r="S110" s="128">
        <f t="shared" si="18"/>
        <v>0</v>
      </c>
      <c r="T110" s="128">
        <f t="shared" si="19"/>
        <v>0</v>
      </c>
    </row>
    <row r="111" spans="1:16" ht="28.5" customHeight="1" thickBot="1">
      <c r="A111" s="1"/>
      <c r="B111" s="1"/>
      <c r="C111" s="1"/>
      <c r="D111" s="479" t="s">
        <v>168</v>
      </c>
      <c r="E111" s="481"/>
      <c r="F111" s="481"/>
      <c r="G111" s="479" t="s">
        <v>169</v>
      </c>
      <c r="H111" s="481"/>
      <c r="I111" s="481"/>
      <c r="J111" s="479" t="s">
        <v>170</v>
      </c>
      <c r="K111" s="480"/>
      <c r="L111" s="480"/>
      <c r="N111" s="1"/>
      <c r="O111" s="1"/>
      <c r="P111" s="115">
        <f>SUM(P102:P110)</f>
        <v>0</v>
      </c>
    </row>
    <row r="112" spans="1:16" s="81" customFormat="1" ht="12.75" thickTop="1">
      <c r="A112" s="79"/>
      <c r="B112" s="79"/>
      <c r="C112" s="79"/>
      <c r="D112" s="667"/>
      <c r="E112" s="668"/>
      <c r="F112" s="669"/>
      <c r="G112" s="670" t="s">
        <v>65</v>
      </c>
      <c r="H112" s="671"/>
      <c r="I112" s="672"/>
      <c r="J112" s="473" t="s">
        <v>171</v>
      </c>
      <c r="K112" s="474"/>
      <c r="L112" s="474"/>
      <c r="M112" s="79"/>
      <c r="N112" s="79"/>
      <c r="O112" s="79"/>
      <c r="P112" s="79"/>
    </row>
    <row r="113" spans="1:16" s="81" customFormat="1" ht="12.75">
      <c r="A113" s="79"/>
      <c r="B113" s="79"/>
      <c r="C113" s="79"/>
      <c r="D113" s="528"/>
      <c r="E113" s="660"/>
      <c r="F113" s="661"/>
      <c r="G113" s="670" t="s">
        <v>66</v>
      </c>
      <c r="H113" s="671"/>
      <c r="I113" s="672"/>
      <c r="J113" s="473" t="s">
        <v>172</v>
      </c>
      <c r="K113" s="474"/>
      <c r="L113" s="474"/>
      <c r="M113" s="79"/>
      <c r="N113" s="82"/>
      <c r="O113" s="82"/>
      <c r="P113" s="79"/>
    </row>
    <row r="114" spans="1:16" s="81" customFormat="1" ht="13.5" thickBot="1">
      <c r="A114" s="79"/>
      <c r="B114" s="79"/>
      <c r="C114" s="79"/>
      <c r="D114" s="525"/>
      <c r="E114" s="662"/>
      <c r="F114" s="663"/>
      <c r="G114" s="664" t="s">
        <v>67</v>
      </c>
      <c r="H114" s="665"/>
      <c r="I114" s="666"/>
      <c r="J114" s="471" t="s">
        <v>211</v>
      </c>
      <c r="K114" s="472"/>
      <c r="L114" s="472"/>
      <c r="M114" s="79"/>
      <c r="N114" s="82"/>
      <c r="O114" s="82"/>
      <c r="P114" s="79"/>
    </row>
    <row r="115" spans="1:16" ht="14.25">
      <c r="A115" s="1"/>
      <c r="B115" s="1"/>
      <c r="C115" s="1"/>
      <c r="D115" s="68"/>
      <c r="E115" s="68"/>
      <c r="F115" s="68"/>
      <c r="G115" s="68"/>
      <c r="H115" s="68"/>
      <c r="I115" s="68"/>
      <c r="J115" s="68"/>
      <c r="K115" s="68"/>
      <c r="L115" s="68"/>
      <c r="M115" s="1"/>
      <c r="N115" s="1"/>
      <c r="O115" s="1"/>
      <c r="P115" s="1"/>
    </row>
    <row r="116" spans="1:16" ht="1.5" customHeight="1">
      <c r="A116" s="66"/>
      <c r="B116" s="66"/>
      <c r="C116" s="66"/>
      <c r="D116" s="66"/>
      <c r="E116" s="66"/>
      <c r="F116" s="66"/>
      <c r="G116" s="66"/>
      <c r="H116" s="66"/>
      <c r="I116" s="66"/>
      <c r="J116" s="66"/>
      <c r="K116" s="66"/>
      <c r="L116" s="66"/>
      <c r="M116" s="66"/>
      <c r="N116" s="66"/>
      <c r="O116" s="66"/>
      <c r="P116" s="66"/>
    </row>
    <row r="117" spans="1:16" s="63" customFormat="1" ht="15">
      <c r="A117" s="76" t="s">
        <v>119</v>
      </c>
      <c r="B117" s="76"/>
      <c r="C117" s="76"/>
      <c r="D117" s="625" t="s">
        <v>96</v>
      </c>
      <c r="E117" s="626"/>
      <c r="F117" s="626"/>
      <c r="G117" s="626"/>
      <c r="H117" s="626"/>
      <c r="I117" s="626"/>
      <c r="J117" s="626"/>
      <c r="K117" s="626"/>
      <c r="L117" s="626"/>
      <c r="M117" s="626"/>
      <c r="N117" s="626"/>
      <c r="O117" s="626"/>
      <c r="P117" s="626"/>
    </row>
    <row r="118" spans="1:20" ht="4.5" customHeight="1">
      <c r="A118" s="1"/>
      <c r="B118" s="1"/>
      <c r="C118" s="1"/>
      <c r="D118" s="1"/>
      <c r="E118" s="1"/>
      <c r="F118" s="1"/>
      <c r="G118" s="1"/>
      <c r="H118" s="1"/>
      <c r="I118" s="1"/>
      <c r="J118" s="1"/>
      <c r="K118" s="1"/>
      <c r="L118" s="1"/>
      <c r="M118" s="46"/>
      <c r="N118" s="1"/>
      <c r="O118" s="1"/>
      <c r="P118" s="1"/>
      <c r="Q118" s="51"/>
      <c r="R118" s="51"/>
      <c r="S118" s="51"/>
      <c r="T118" s="51"/>
    </row>
    <row r="119" spans="1:16" s="63" customFormat="1" ht="15.75" thickBot="1">
      <c r="A119" s="96" t="s">
        <v>226</v>
      </c>
      <c r="B119" s="96"/>
      <c r="C119" s="96"/>
      <c r="D119" s="76"/>
      <c r="E119" s="77"/>
      <c r="F119" s="77"/>
      <c r="G119" s="77"/>
      <c r="H119" s="77"/>
      <c r="I119" s="77"/>
      <c r="J119" s="77"/>
      <c r="K119" s="77"/>
      <c r="L119" s="77"/>
      <c r="M119" s="77"/>
      <c r="O119" s="62"/>
      <c r="P119" s="62" t="s">
        <v>227</v>
      </c>
    </row>
    <row r="120" spans="1:16" ht="13.5" thickBot="1">
      <c r="A120" s="491" t="s">
        <v>122</v>
      </c>
      <c r="B120" s="623"/>
      <c r="C120" s="492"/>
      <c r="D120" s="492"/>
      <c r="E120" s="492"/>
      <c r="F120" s="492"/>
      <c r="G120" s="492"/>
      <c r="H120" s="492"/>
      <c r="I120" s="492"/>
      <c r="J120" s="492"/>
      <c r="K120" s="492"/>
      <c r="L120" s="492"/>
      <c r="M120" s="492"/>
      <c r="N120" s="492"/>
      <c r="O120" s="492"/>
      <c r="P120" s="493"/>
    </row>
    <row r="121" spans="1:16" ht="13.5" thickBot="1">
      <c r="A121" s="703" t="s">
        <v>123</v>
      </c>
      <c r="B121" s="704"/>
      <c r="C121" s="705"/>
      <c r="D121" s="491" t="s">
        <v>65</v>
      </c>
      <c r="E121" s="623"/>
      <c r="F121" s="624"/>
      <c r="G121" s="491" t="s">
        <v>224</v>
      </c>
      <c r="H121" s="623"/>
      <c r="I121" s="624"/>
      <c r="J121" s="121" t="s">
        <v>67</v>
      </c>
      <c r="K121" s="491"/>
      <c r="L121" s="624"/>
      <c r="M121" s="659"/>
      <c r="N121" s="492"/>
      <c r="O121" s="493"/>
      <c r="P121" s="95" t="s">
        <v>178</v>
      </c>
    </row>
    <row r="122" spans="1:20" ht="45" customHeight="1">
      <c r="A122" s="515" t="s">
        <v>124</v>
      </c>
      <c r="B122" s="488"/>
      <c r="C122" s="134">
        <v>0.06</v>
      </c>
      <c r="D122" s="141" t="s">
        <v>125</v>
      </c>
      <c r="E122" s="135">
        <v>1</v>
      </c>
      <c r="F122" s="190"/>
      <c r="G122" s="143" t="s">
        <v>205</v>
      </c>
      <c r="H122" s="135">
        <v>2</v>
      </c>
      <c r="I122" s="190"/>
      <c r="J122" s="143" t="s">
        <v>127</v>
      </c>
      <c r="K122" s="135">
        <v>3</v>
      </c>
      <c r="L122" s="190"/>
      <c r="M122" s="136"/>
      <c r="N122" s="137"/>
      <c r="O122" s="138"/>
      <c r="P122" s="144">
        <f aca="true" t="shared" si="20" ref="P122:P130">MAX(Q122:T122)</f>
        <v>0</v>
      </c>
      <c r="Q122" s="128">
        <f aca="true" t="shared" si="21" ref="Q122:Q130">IF(F122&gt;0,C122*E122,0)</f>
        <v>0</v>
      </c>
      <c r="R122" s="128">
        <f>IF(I122&gt;0,$C122*H122,0)</f>
        <v>0</v>
      </c>
      <c r="S122" s="128">
        <f>IF(L122&gt;0,$C122*K122,0)</f>
        <v>0</v>
      </c>
      <c r="T122" s="128">
        <f>IF(O122&gt;0,$C122*N122,0)</f>
        <v>0</v>
      </c>
    </row>
    <row r="123" spans="1:20" ht="45" customHeight="1">
      <c r="A123" s="506" t="s">
        <v>129</v>
      </c>
      <c r="B123" s="484"/>
      <c r="C123" s="71">
        <v>0.12</v>
      </c>
      <c r="D123" s="142" t="s">
        <v>130</v>
      </c>
      <c r="E123" s="55">
        <v>1</v>
      </c>
      <c r="F123" s="189"/>
      <c r="G123" s="59" t="s">
        <v>198</v>
      </c>
      <c r="H123" s="55">
        <v>2</v>
      </c>
      <c r="I123" s="189"/>
      <c r="J123" s="59" t="s">
        <v>206</v>
      </c>
      <c r="K123" s="55">
        <v>3</v>
      </c>
      <c r="L123" s="189"/>
      <c r="M123" s="64"/>
      <c r="N123" s="109"/>
      <c r="O123" s="110"/>
      <c r="P123" s="145">
        <f t="shared" si="20"/>
        <v>0</v>
      </c>
      <c r="Q123" s="128">
        <f t="shared" si="21"/>
        <v>0</v>
      </c>
      <c r="R123" s="128">
        <f>IF(I123&gt;0,$C123*H123,0)</f>
        <v>0</v>
      </c>
      <c r="S123" s="128">
        <f>IF(L123&gt;0,$C123*K123,0)</f>
        <v>0</v>
      </c>
      <c r="T123" s="128">
        <f>IF(O123&gt;0,$C123*N123,0)</f>
        <v>0</v>
      </c>
    </row>
    <row r="124" spans="1:20" ht="45" customHeight="1">
      <c r="A124" s="506" t="s">
        <v>134</v>
      </c>
      <c r="B124" s="484"/>
      <c r="C124" s="71">
        <v>0.23</v>
      </c>
      <c r="D124" s="142" t="s">
        <v>192</v>
      </c>
      <c r="E124" s="55">
        <v>1</v>
      </c>
      <c r="F124" s="189"/>
      <c r="G124" s="59" t="s">
        <v>199</v>
      </c>
      <c r="H124" s="55">
        <v>2</v>
      </c>
      <c r="I124" s="189"/>
      <c r="J124" s="59" t="s">
        <v>137</v>
      </c>
      <c r="K124" s="55">
        <v>3</v>
      </c>
      <c r="L124" s="189"/>
      <c r="M124" s="64"/>
      <c r="N124" s="109"/>
      <c r="O124" s="110"/>
      <c r="P124" s="145">
        <f t="shared" si="20"/>
        <v>0</v>
      </c>
      <c r="Q124" s="128">
        <f t="shared" si="21"/>
        <v>0</v>
      </c>
      <c r="R124" s="128">
        <f aca="true" t="shared" si="22" ref="R124:R130">IF(I124&gt;0,$C124*H124,0)</f>
        <v>0</v>
      </c>
      <c r="S124" s="128">
        <f aca="true" t="shared" si="23" ref="S124:S130">IF(L124&gt;0,$C124*K124,0)</f>
        <v>0</v>
      </c>
      <c r="T124" s="128">
        <f aca="true" t="shared" si="24" ref="T124:T130">IF(O124&gt;0,$C124*N124,0)</f>
        <v>0</v>
      </c>
    </row>
    <row r="125" spans="1:20" ht="45" customHeight="1">
      <c r="A125" s="506" t="s">
        <v>139</v>
      </c>
      <c r="B125" s="484"/>
      <c r="C125" s="71">
        <v>0.15</v>
      </c>
      <c r="D125" s="142" t="s">
        <v>140</v>
      </c>
      <c r="E125" s="55">
        <v>1</v>
      </c>
      <c r="F125" s="189"/>
      <c r="G125" s="59" t="s">
        <v>200</v>
      </c>
      <c r="H125" s="55">
        <v>2</v>
      </c>
      <c r="I125" s="189"/>
      <c r="J125" s="59" t="s">
        <v>207</v>
      </c>
      <c r="K125" s="55">
        <v>3</v>
      </c>
      <c r="L125" s="189"/>
      <c r="M125" s="64"/>
      <c r="N125" s="109"/>
      <c r="O125" s="110"/>
      <c r="P125" s="145">
        <f t="shared" si="20"/>
        <v>0</v>
      </c>
      <c r="Q125" s="128">
        <f t="shared" si="21"/>
        <v>0</v>
      </c>
      <c r="R125" s="128">
        <f t="shared" si="22"/>
        <v>0</v>
      </c>
      <c r="S125" s="128">
        <f t="shared" si="23"/>
        <v>0</v>
      </c>
      <c r="T125" s="128">
        <f t="shared" si="24"/>
        <v>0</v>
      </c>
    </row>
    <row r="126" spans="1:20" ht="45" customHeight="1">
      <c r="A126" s="506" t="s">
        <v>177</v>
      </c>
      <c r="B126" s="484"/>
      <c r="C126" s="71">
        <v>0.03</v>
      </c>
      <c r="D126" s="142" t="s">
        <v>189</v>
      </c>
      <c r="E126" s="55">
        <v>1</v>
      </c>
      <c r="F126" s="189"/>
      <c r="G126" s="59" t="s">
        <v>201</v>
      </c>
      <c r="H126" s="55">
        <v>2</v>
      </c>
      <c r="I126" s="189"/>
      <c r="J126" s="59" t="s">
        <v>208</v>
      </c>
      <c r="K126" s="55">
        <v>3</v>
      </c>
      <c r="L126" s="189"/>
      <c r="M126" s="64"/>
      <c r="N126" s="109"/>
      <c r="O126" s="110"/>
      <c r="P126" s="145">
        <f t="shared" si="20"/>
        <v>0</v>
      </c>
      <c r="Q126" s="128">
        <f t="shared" si="21"/>
        <v>0</v>
      </c>
      <c r="R126" s="128">
        <f t="shared" si="22"/>
        <v>0</v>
      </c>
      <c r="S126" s="128">
        <f t="shared" si="23"/>
        <v>0</v>
      </c>
      <c r="T126" s="128">
        <f t="shared" si="24"/>
        <v>0</v>
      </c>
    </row>
    <row r="127" spans="1:20" ht="45" customHeight="1">
      <c r="A127" s="506" t="s">
        <v>149</v>
      </c>
      <c r="B127" s="484"/>
      <c r="C127" s="71">
        <v>0.12</v>
      </c>
      <c r="D127" s="142" t="s">
        <v>196</v>
      </c>
      <c r="E127" s="55">
        <v>1</v>
      </c>
      <c r="F127" s="189"/>
      <c r="G127" s="59" t="s">
        <v>202</v>
      </c>
      <c r="H127" s="55">
        <v>2</v>
      </c>
      <c r="I127" s="189"/>
      <c r="J127" s="59" t="s">
        <v>221</v>
      </c>
      <c r="K127" s="55">
        <v>3</v>
      </c>
      <c r="L127" s="189"/>
      <c r="M127" s="64"/>
      <c r="N127" s="109"/>
      <c r="O127" s="110"/>
      <c r="P127" s="145">
        <f t="shared" si="20"/>
        <v>0</v>
      </c>
      <c r="Q127" s="128">
        <f t="shared" si="21"/>
        <v>0</v>
      </c>
      <c r="R127" s="128">
        <f t="shared" si="22"/>
        <v>0</v>
      </c>
      <c r="S127" s="128">
        <f t="shared" si="23"/>
        <v>0</v>
      </c>
      <c r="T127" s="128">
        <f t="shared" si="24"/>
        <v>0</v>
      </c>
    </row>
    <row r="128" spans="1:20" ht="45" customHeight="1">
      <c r="A128" s="506" t="s">
        <v>154</v>
      </c>
      <c r="B128" s="484"/>
      <c r="C128" s="71">
        <v>0.1</v>
      </c>
      <c r="D128" s="142" t="s">
        <v>190</v>
      </c>
      <c r="E128" s="55">
        <v>1</v>
      </c>
      <c r="F128" s="189"/>
      <c r="G128" s="59" t="s">
        <v>203</v>
      </c>
      <c r="H128" s="55">
        <v>2</v>
      </c>
      <c r="I128" s="189"/>
      <c r="J128" s="59" t="s">
        <v>157</v>
      </c>
      <c r="K128" s="55">
        <v>3</v>
      </c>
      <c r="L128" s="189"/>
      <c r="M128" s="64"/>
      <c r="N128" s="109"/>
      <c r="O128" s="110"/>
      <c r="P128" s="145">
        <f t="shared" si="20"/>
        <v>0</v>
      </c>
      <c r="Q128" s="128">
        <f t="shared" si="21"/>
        <v>0</v>
      </c>
      <c r="R128" s="128">
        <f t="shared" si="22"/>
        <v>0</v>
      </c>
      <c r="S128" s="128">
        <f t="shared" si="23"/>
        <v>0</v>
      </c>
      <c r="T128" s="128">
        <f t="shared" si="24"/>
        <v>0</v>
      </c>
    </row>
    <row r="129" spans="1:20" ht="45" customHeight="1">
      <c r="A129" s="506" t="s">
        <v>159</v>
      </c>
      <c r="B129" s="484"/>
      <c r="C129" s="71">
        <v>0.15</v>
      </c>
      <c r="D129" s="142" t="s">
        <v>160</v>
      </c>
      <c r="E129" s="55">
        <v>1</v>
      </c>
      <c r="F129" s="189"/>
      <c r="G129" s="59" t="s">
        <v>204</v>
      </c>
      <c r="H129" s="55">
        <v>2</v>
      </c>
      <c r="I129" s="189"/>
      <c r="J129" s="59" t="s">
        <v>209</v>
      </c>
      <c r="K129" s="55">
        <v>3</v>
      </c>
      <c r="L129" s="189"/>
      <c r="M129" s="64"/>
      <c r="N129" s="109"/>
      <c r="O129" s="110"/>
      <c r="P129" s="145">
        <f t="shared" si="20"/>
        <v>0</v>
      </c>
      <c r="Q129" s="128">
        <f t="shared" si="21"/>
        <v>0</v>
      </c>
      <c r="R129" s="128">
        <f t="shared" si="22"/>
        <v>0</v>
      </c>
      <c r="S129" s="128">
        <f t="shared" si="23"/>
        <v>0</v>
      </c>
      <c r="T129" s="128">
        <f t="shared" si="24"/>
        <v>0</v>
      </c>
    </row>
    <row r="130" spans="1:20" ht="45" customHeight="1" thickBot="1">
      <c r="A130" s="508" t="s">
        <v>234</v>
      </c>
      <c r="B130" s="478"/>
      <c r="C130" s="139">
        <v>0.04</v>
      </c>
      <c r="D130" s="117" t="s">
        <v>197</v>
      </c>
      <c r="E130" s="104">
        <v>1</v>
      </c>
      <c r="F130" s="174"/>
      <c r="G130" s="103" t="s">
        <v>165</v>
      </c>
      <c r="H130" s="104">
        <v>2</v>
      </c>
      <c r="I130" s="174"/>
      <c r="J130" s="103" t="s">
        <v>210</v>
      </c>
      <c r="K130" s="104">
        <v>3</v>
      </c>
      <c r="L130" s="174"/>
      <c r="M130" s="140"/>
      <c r="N130" s="112"/>
      <c r="O130" s="113"/>
      <c r="P130" s="146">
        <f t="shared" si="20"/>
        <v>0</v>
      </c>
      <c r="Q130" s="128">
        <f t="shared" si="21"/>
        <v>0</v>
      </c>
      <c r="R130" s="128">
        <f t="shared" si="22"/>
        <v>0</v>
      </c>
      <c r="S130" s="128">
        <f t="shared" si="23"/>
        <v>0</v>
      </c>
      <c r="T130" s="128">
        <f t="shared" si="24"/>
        <v>0</v>
      </c>
    </row>
    <row r="131" spans="1:16" ht="28.5" customHeight="1" thickBot="1">
      <c r="A131" s="1"/>
      <c r="B131" s="1"/>
      <c r="C131" s="1"/>
      <c r="D131" s="479" t="s">
        <v>168</v>
      </c>
      <c r="E131" s="481"/>
      <c r="F131" s="481"/>
      <c r="G131" s="479" t="s">
        <v>169</v>
      </c>
      <c r="H131" s="481"/>
      <c r="I131" s="481"/>
      <c r="J131" s="479" t="s">
        <v>170</v>
      </c>
      <c r="K131" s="480"/>
      <c r="L131" s="480"/>
      <c r="N131" s="67"/>
      <c r="O131" s="67"/>
      <c r="P131" s="154">
        <f>SUM(P122:P130)</f>
        <v>0</v>
      </c>
    </row>
    <row r="132" spans="1:16" s="81" customFormat="1" ht="12">
      <c r="A132" s="79"/>
      <c r="B132" s="79"/>
      <c r="C132" s="79"/>
      <c r="D132" s="517"/>
      <c r="E132" s="518"/>
      <c r="F132" s="519"/>
      <c r="G132" s="473" t="s">
        <v>65</v>
      </c>
      <c r="H132" s="473"/>
      <c r="I132" s="473"/>
      <c r="J132" s="473" t="s">
        <v>171</v>
      </c>
      <c r="K132" s="474"/>
      <c r="L132" s="474"/>
      <c r="M132" s="79"/>
      <c r="N132" s="79"/>
      <c r="O132" s="79"/>
      <c r="P132" s="79"/>
    </row>
    <row r="133" spans="1:16" s="81" customFormat="1" ht="12.75">
      <c r="A133" s="79"/>
      <c r="B133" s="79"/>
      <c r="C133" s="79"/>
      <c r="D133" s="528"/>
      <c r="E133" s="660"/>
      <c r="F133" s="661"/>
      <c r="G133" s="473" t="s">
        <v>66</v>
      </c>
      <c r="H133" s="473"/>
      <c r="I133" s="473"/>
      <c r="J133" s="473" t="s">
        <v>172</v>
      </c>
      <c r="K133" s="474"/>
      <c r="L133" s="474"/>
      <c r="M133" s="79"/>
      <c r="N133" s="82"/>
      <c r="O133" s="82"/>
      <c r="P133" s="79"/>
    </row>
    <row r="134" spans="1:16" s="81" customFormat="1" ht="13.5" thickBot="1">
      <c r="A134" s="79"/>
      <c r="B134" s="79"/>
      <c r="C134" s="79"/>
      <c r="D134" s="525"/>
      <c r="E134" s="662"/>
      <c r="F134" s="663"/>
      <c r="G134" s="471" t="s">
        <v>67</v>
      </c>
      <c r="H134" s="471"/>
      <c r="I134" s="471"/>
      <c r="J134" s="471" t="s">
        <v>211</v>
      </c>
      <c r="K134" s="472"/>
      <c r="L134" s="472"/>
      <c r="M134" s="79"/>
      <c r="N134" s="82"/>
      <c r="O134" s="82"/>
      <c r="P134" s="79"/>
    </row>
    <row r="135" spans="1:16" ht="14.25">
      <c r="A135" s="1"/>
      <c r="B135" s="1"/>
      <c r="C135" s="1"/>
      <c r="D135" s="68"/>
      <c r="E135" s="68"/>
      <c r="F135" s="68"/>
      <c r="G135" s="68"/>
      <c r="H135" s="68"/>
      <c r="I135" s="68"/>
      <c r="J135" s="68"/>
      <c r="K135" s="68"/>
      <c r="L135" s="68"/>
      <c r="M135" s="1"/>
      <c r="N135" s="1"/>
      <c r="O135" s="1"/>
      <c r="P135" s="1"/>
    </row>
    <row r="136" spans="1:16" ht="1.5" customHeight="1">
      <c r="A136" s="66"/>
      <c r="B136" s="66"/>
      <c r="C136" s="66"/>
      <c r="D136" s="66"/>
      <c r="E136" s="66"/>
      <c r="F136" s="66"/>
      <c r="G136" s="66"/>
      <c r="H136" s="66"/>
      <c r="I136" s="66"/>
      <c r="J136" s="66"/>
      <c r="K136" s="66"/>
      <c r="L136" s="66"/>
      <c r="M136" s="66"/>
      <c r="N136" s="66"/>
      <c r="O136" s="66"/>
      <c r="P136" s="66"/>
    </row>
    <row r="137" spans="1:16" s="63" customFormat="1" ht="15">
      <c r="A137" s="76" t="s">
        <v>119</v>
      </c>
      <c r="B137" s="76"/>
      <c r="C137" s="76"/>
      <c r="D137" s="489" t="s">
        <v>96</v>
      </c>
      <c r="E137" s="490"/>
      <c r="F137" s="490"/>
      <c r="G137" s="490"/>
      <c r="H137" s="490"/>
      <c r="I137" s="490"/>
      <c r="J137" s="490"/>
      <c r="K137" s="490"/>
      <c r="L137" s="490"/>
      <c r="M137" s="490"/>
      <c r="N137" s="490"/>
      <c r="O137" s="490"/>
      <c r="P137" s="490"/>
    </row>
    <row r="138" spans="1:20" ht="4.5" customHeight="1">
      <c r="A138" s="1"/>
      <c r="B138" s="1"/>
      <c r="C138" s="1"/>
      <c r="D138" s="1"/>
      <c r="E138" s="1"/>
      <c r="F138" s="1"/>
      <c r="G138" s="1"/>
      <c r="H138" s="1"/>
      <c r="I138" s="1"/>
      <c r="J138" s="1"/>
      <c r="K138" s="1"/>
      <c r="L138" s="1"/>
      <c r="M138" s="46"/>
      <c r="N138" s="1"/>
      <c r="O138" s="1"/>
      <c r="P138" s="1"/>
      <c r="Q138" s="51"/>
      <c r="R138" s="51"/>
      <c r="S138" s="51"/>
      <c r="T138" s="51"/>
    </row>
    <row r="139" spans="1:16" s="63" customFormat="1" ht="15.75" thickBot="1">
      <c r="A139" s="96" t="s">
        <v>228</v>
      </c>
      <c r="B139" s="96"/>
      <c r="C139" s="96"/>
      <c r="D139" s="76"/>
      <c r="E139" s="77"/>
      <c r="F139" s="77"/>
      <c r="G139" s="77"/>
      <c r="H139" s="77"/>
      <c r="I139" s="77"/>
      <c r="J139" s="77"/>
      <c r="K139" s="77"/>
      <c r="L139" s="77"/>
      <c r="M139" s="77"/>
      <c r="O139" s="62"/>
      <c r="P139" s="62" t="s">
        <v>229</v>
      </c>
    </row>
    <row r="140" spans="1:16" ht="13.5" thickBot="1">
      <c r="A140" s="485" t="s">
        <v>122</v>
      </c>
      <c r="B140" s="485"/>
      <c r="C140" s="503"/>
      <c r="D140" s="503"/>
      <c r="E140" s="503"/>
      <c r="F140" s="503"/>
      <c r="G140" s="503"/>
      <c r="H140" s="503"/>
      <c r="I140" s="503"/>
      <c r="J140" s="503"/>
      <c r="K140" s="503"/>
      <c r="L140" s="503"/>
      <c r="M140" s="503"/>
      <c r="N140" s="503"/>
      <c r="O140" s="503"/>
      <c r="P140" s="503"/>
    </row>
    <row r="141" spans="1:20" ht="13.5" thickBot="1">
      <c r="A141" s="504" t="s">
        <v>123</v>
      </c>
      <c r="B141" s="504"/>
      <c r="C141" s="505"/>
      <c r="D141" s="491" t="s">
        <v>65</v>
      </c>
      <c r="E141" s="623"/>
      <c r="F141" s="624"/>
      <c r="G141" s="491" t="s">
        <v>224</v>
      </c>
      <c r="H141" s="623"/>
      <c r="I141" s="624"/>
      <c r="J141" s="491" t="s">
        <v>67</v>
      </c>
      <c r="K141" s="623"/>
      <c r="L141" s="624"/>
      <c r="M141" s="659"/>
      <c r="N141" s="492"/>
      <c r="O141" s="493"/>
      <c r="P141" s="95" t="s">
        <v>178</v>
      </c>
      <c r="Q141" s="128"/>
      <c r="R141" s="128"/>
      <c r="S141" s="128"/>
      <c r="T141" s="128"/>
    </row>
    <row r="142" spans="1:20" ht="45" customHeight="1">
      <c r="A142" s="515" t="s">
        <v>124</v>
      </c>
      <c r="B142" s="488"/>
      <c r="C142" s="118">
        <v>0.07</v>
      </c>
      <c r="D142" s="99" t="s">
        <v>125</v>
      </c>
      <c r="E142" s="50">
        <v>1</v>
      </c>
      <c r="F142" s="172"/>
      <c r="G142" s="100" t="s">
        <v>205</v>
      </c>
      <c r="H142" s="50">
        <v>2</v>
      </c>
      <c r="I142" s="172"/>
      <c r="J142" s="100" t="s">
        <v>127</v>
      </c>
      <c r="K142" s="50">
        <v>3</v>
      </c>
      <c r="L142" s="172"/>
      <c r="M142" s="156"/>
      <c r="N142" s="157"/>
      <c r="O142" s="158"/>
      <c r="P142" s="129">
        <f aca="true" t="shared" si="25" ref="P142:P150">MAX(Q142:T142)</f>
        <v>0</v>
      </c>
      <c r="Q142" s="155">
        <f aca="true" t="shared" si="26" ref="Q142:Q150">IF(F142&gt;0,C142*E142,0)</f>
        <v>0</v>
      </c>
      <c r="R142" s="155">
        <f>IF(I142&gt;0,$C142*H142,0)</f>
        <v>0</v>
      </c>
      <c r="S142" s="155">
        <f>IF(L142&gt;0,$C142*K142,0)</f>
        <v>0</v>
      </c>
      <c r="T142" s="155">
        <f aca="true" t="shared" si="27" ref="T142:T150">IF(O142&gt;0,$C142*N142,0)</f>
        <v>0</v>
      </c>
    </row>
    <row r="143" spans="1:20" ht="45" customHeight="1">
      <c r="A143" s="506" t="s">
        <v>129</v>
      </c>
      <c r="B143" s="484"/>
      <c r="C143" s="119">
        <v>0.13</v>
      </c>
      <c r="D143" s="65" t="s">
        <v>130</v>
      </c>
      <c r="E143" s="47">
        <v>1</v>
      </c>
      <c r="F143" s="173"/>
      <c r="G143" s="58" t="s">
        <v>198</v>
      </c>
      <c r="H143" s="47">
        <v>2</v>
      </c>
      <c r="I143" s="173"/>
      <c r="J143" s="58" t="s">
        <v>206</v>
      </c>
      <c r="K143" s="47">
        <v>3</v>
      </c>
      <c r="L143" s="173"/>
      <c r="M143" s="89"/>
      <c r="N143" s="159"/>
      <c r="O143" s="160"/>
      <c r="P143" s="69">
        <f t="shared" si="25"/>
        <v>0</v>
      </c>
      <c r="Q143" s="155">
        <f t="shared" si="26"/>
        <v>0</v>
      </c>
      <c r="R143" s="155">
        <f aca="true" t="shared" si="28" ref="R143:R149">IF(I143&gt;0,$C143*H143,0)</f>
        <v>0</v>
      </c>
      <c r="S143" s="155">
        <f aca="true" t="shared" si="29" ref="S143:S149">IF(L143&gt;0,$C143*K143,0)</f>
        <v>0</v>
      </c>
      <c r="T143" s="155">
        <f t="shared" si="27"/>
        <v>0</v>
      </c>
    </row>
    <row r="144" spans="1:20" ht="45" customHeight="1">
      <c r="A144" s="506" t="s">
        <v>134</v>
      </c>
      <c r="B144" s="484"/>
      <c r="C144" s="119">
        <v>0.09</v>
      </c>
      <c r="D144" s="65" t="s">
        <v>192</v>
      </c>
      <c r="E144" s="47">
        <v>1</v>
      </c>
      <c r="F144" s="173"/>
      <c r="G144" s="58" t="s">
        <v>199</v>
      </c>
      <c r="H144" s="47">
        <v>2</v>
      </c>
      <c r="I144" s="173"/>
      <c r="J144" s="58" t="s">
        <v>137</v>
      </c>
      <c r="K144" s="47">
        <v>3</v>
      </c>
      <c r="L144" s="173"/>
      <c r="M144" s="89"/>
      <c r="N144" s="159"/>
      <c r="O144" s="160"/>
      <c r="P144" s="69">
        <f t="shared" si="25"/>
        <v>0</v>
      </c>
      <c r="Q144" s="155">
        <f t="shared" si="26"/>
        <v>0</v>
      </c>
      <c r="R144" s="155">
        <f t="shared" si="28"/>
        <v>0</v>
      </c>
      <c r="S144" s="155">
        <f t="shared" si="29"/>
        <v>0</v>
      </c>
      <c r="T144" s="155">
        <f t="shared" si="27"/>
        <v>0</v>
      </c>
    </row>
    <row r="145" spans="1:20" ht="45" customHeight="1">
      <c r="A145" s="506" t="s">
        <v>139</v>
      </c>
      <c r="B145" s="484"/>
      <c r="C145" s="119">
        <v>0.17</v>
      </c>
      <c r="D145" s="65" t="s">
        <v>140</v>
      </c>
      <c r="E145" s="47">
        <v>1</v>
      </c>
      <c r="F145" s="173"/>
      <c r="G145" s="58" t="s">
        <v>200</v>
      </c>
      <c r="H145" s="47">
        <v>2</v>
      </c>
      <c r="I145" s="173"/>
      <c r="J145" s="58" t="s">
        <v>207</v>
      </c>
      <c r="K145" s="47">
        <v>3</v>
      </c>
      <c r="L145" s="173"/>
      <c r="M145" s="89"/>
      <c r="N145" s="159"/>
      <c r="O145" s="160"/>
      <c r="P145" s="69">
        <f t="shared" si="25"/>
        <v>0</v>
      </c>
      <c r="Q145" s="155">
        <f t="shared" si="26"/>
        <v>0</v>
      </c>
      <c r="R145" s="155">
        <f t="shared" si="28"/>
        <v>0</v>
      </c>
      <c r="S145" s="155">
        <f t="shared" si="29"/>
        <v>0</v>
      </c>
      <c r="T145" s="155">
        <f t="shared" si="27"/>
        <v>0</v>
      </c>
    </row>
    <row r="146" spans="1:20" ht="45" customHeight="1">
      <c r="A146" s="506" t="s">
        <v>177</v>
      </c>
      <c r="B146" s="484"/>
      <c r="C146" s="119">
        <v>0.04</v>
      </c>
      <c r="D146" s="65" t="s">
        <v>189</v>
      </c>
      <c r="E146" s="47">
        <v>1</v>
      </c>
      <c r="F146" s="173"/>
      <c r="G146" s="58" t="s">
        <v>201</v>
      </c>
      <c r="H146" s="47">
        <v>2</v>
      </c>
      <c r="I146" s="173"/>
      <c r="J146" s="58" t="s">
        <v>208</v>
      </c>
      <c r="K146" s="47">
        <v>3</v>
      </c>
      <c r="L146" s="173"/>
      <c r="M146" s="89"/>
      <c r="N146" s="159"/>
      <c r="O146" s="160"/>
      <c r="P146" s="69">
        <f t="shared" si="25"/>
        <v>0</v>
      </c>
      <c r="Q146" s="155">
        <f t="shared" si="26"/>
        <v>0</v>
      </c>
      <c r="R146" s="155">
        <f t="shared" si="28"/>
        <v>0</v>
      </c>
      <c r="S146" s="155">
        <f t="shared" si="29"/>
        <v>0</v>
      </c>
      <c r="T146" s="155">
        <f t="shared" si="27"/>
        <v>0</v>
      </c>
    </row>
    <row r="147" spans="1:20" ht="45" customHeight="1">
      <c r="A147" s="506" t="s">
        <v>149</v>
      </c>
      <c r="B147" s="484"/>
      <c r="C147" s="119">
        <v>0.16</v>
      </c>
      <c r="D147" s="65" t="s">
        <v>196</v>
      </c>
      <c r="E147" s="47">
        <v>1</v>
      </c>
      <c r="F147" s="173"/>
      <c r="G147" s="58" t="s">
        <v>202</v>
      </c>
      <c r="H147" s="47">
        <v>2</v>
      </c>
      <c r="I147" s="173"/>
      <c r="J147" s="58" t="s">
        <v>221</v>
      </c>
      <c r="K147" s="47">
        <v>3</v>
      </c>
      <c r="L147" s="173"/>
      <c r="M147" s="89"/>
      <c r="N147" s="159"/>
      <c r="O147" s="160"/>
      <c r="P147" s="69">
        <f t="shared" si="25"/>
        <v>0</v>
      </c>
      <c r="Q147" s="155">
        <f t="shared" si="26"/>
        <v>0</v>
      </c>
      <c r="R147" s="155">
        <f t="shared" si="28"/>
        <v>0</v>
      </c>
      <c r="S147" s="155">
        <f t="shared" si="29"/>
        <v>0</v>
      </c>
      <c r="T147" s="155">
        <f t="shared" si="27"/>
        <v>0</v>
      </c>
    </row>
    <row r="148" spans="1:20" ht="45" customHeight="1">
      <c r="A148" s="506" t="s">
        <v>154</v>
      </c>
      <c r="B148" s="484"/>
      <c r="C148" s="119">
        <v>0.12</v>
      </c>
      <c r="D148" s="65" t="s">
        <v>190</v>
      </c>
      <c r="E148" s="47">
        <v>1</v>
      </c>
      <c r="F148" s="173"/>
      <c r="G148" s="58" t="s">
        <v>203</v>
      </c>
      <c r="H148" s="47">
        <v>2</v>
      </c>
      <c r="I148" s="173"/>
      <c r="J148" s="58" t="s">
        <v>157</v>
      </c>
      <c r="K148" s="47">
        <v>3</v>
      </c>
      <c r="L148" s="173"/>
      <c r="M148" s="89"/>
      <c r="N148" s="159"/>
      <c r="O148" s="160"/>
      <c r="P148" s="69">
        <f t="shared" si="25"/>
        <v>0</v>
      </c>
      <c r="Q148" s="155">
        <f t="shared" si="26"/>
        <v>0</v>
      </c>
      <c r="R148" s="155">
        <f t="shared" si="28"/>
        <v>0</v>
      </c>
      <c r="S148" s="155">
        <f t="shared" si="29"/>
        <v>0</v>
      </c>
      <c r="T148" s="155">
        <f t="shared" si="27"/>
        <v>0</v>
      </c>
    </row>
    <row r="149" spans="1:20" ht="45" customHeight="1">
      <c r="A149" s="506" t="s">
        <v>159</v>
      </c>
      <c r="B149" s="484"/>
      <c r="C149" s="119">
        <v>0.17</v>
      </c>
      <c r="D149" s="65" t="s">
        <v>160</v>
      </c>
      <c r="E149" s="47">
        <v>1</v>
      </c>
      <c r="F149" s="173"/>
      <c r="G149" s="58" t="s">
        <v>204</v>
      </c>
      <c r="H149" s="47">
        <v>2</v>
      </c>
      <c r="I149" s="173"/>
      <c r="J149" s="58" t="s">
        <v>209</v>
      </c>
      <c r="K149" s="47">
        <v>3</v>
      </c>
      <c r="L149" s="173"/>
      <c r="M149" s="89"/>
      <c r="N149" s="159"/>
      <c r="O149" s="160"/>
      <c r="P149" s="69">
        <f t="shared" si="25"/>
        <v>0</v>
      </c>
      <c r="Q149" s="155">
        <f t="shared" si="26"/>
        <v>0</v>
      </c>
      <c r="R149" s="155">
        <f t="shared" si="28"/>
        <v>0</v>
      </c>
      <c r="S149" s="155">
        <f t="shared" si="29"/>
        <v>0</v>
      </c>
      <c r="T149" s="155">
        <f t="shared" si="27"/>
        <v>0</v>
      </c>
    </row>
    <row r="150" spans="1:20" ht="45" customHeight="1" thickBot="1">
      <c r="A150" s="508" t="s">
        <v>234</v>
      </c>
      <c r="B150" s="478"/>
      <c r="C150" s="120">
        <v>0.05</v>
      </c>
      <c r="D150" s="117" t="s">
        <v>197</v>
      </c>
      <c r="E150" s="104">
        <v>1</v>
      </c>
      <c r="F150" s="174"/>
      <c r="G150" s="103" t="s">
        <v>165</v>
      </c>
      <c r="H150" s="104">
        <v>2</v>
      </c>
      <c r="I150" s="174"/>
      <c r="J150" s="103" t="s">
        <v>210</v>
      </c>
      <c r="K150" s="104">
        <v>3</v>
      </c>
      <c r="L150" s="174"/>
      <c r="M150" s="90"/>
      <c r="N150" s="161"/>
      <c r="O150" s="162"/>
      <c r="P150" s="69">
        <f t="shared" si="25"/>
        <v>0</v>
      </c>
      <c r="Q150" s="155">
        <f t="shared" si="26"/>
        <v>0</v>
      </c>
      <c r="R150" s="155">
        <f>IF(I150&gt;0,$C150*H150,0)</f>
        <v>0</v>
      </c>
      <c r="S150" s="155">
        <f>IF(L150&gt;0,$C150*K150,0)</f>
        <v>0</v>
      </c>
      <c r="T150" s="155">
        <f t="shared" si="27"/>
        <v>0</v>
      </c>
    </row>
    <row r="151" spans="1:16" ht="28.5" customHeight="1" thickBot="1">
      <c r="A151" s="1"/>
      <c r="B151" s="1"/>
      <c r="C151" s="1"/>
      <c r="D151" s="479" t="s">
        <v>168</v>
      </c>
      <c r="E151" s="481"/>
      <c r="F151" s="481"/>
      <c r="G151" s="479" t="s">
        <v>169</v>
      </c>
      <c r="H151" s="481"/>
      <c r="I151" s="481"/>
      <c r="J151" s="479" t="s">
        <v>170</v>
      </c>
      <c r="K151" s="480"/>
      <c r="L151" s="480"/>
      <c r="N151" s="1"/>
      <c r="O151" s="1"/>
      <c r="P151" s="70">
        <f>SUM(P142:P150)</f>
        <v>0</v>
      </c>
    </row>
    <row r="152" spans="1:16" s="81" customFormat="1" ht="12.75" thickTop="1">
      <c r="A152" s="79"/>
      <c r="B152" s="79"/>
      <c r="C152" s="79"/>
      <c r="D152" s="482"/>
      <c r="E152" s="476"/>
      <c r="F152" s="476"/>
      <c r="G152" s="473" t="s">
        <v>65</v>
      </c>
      <c r="H152" s="473"/>
      <c r="I152" s="473"/>
      <c r="J152" s="473" t="s">
        <v>171</v>
      </c>
      <c r="K152" s="474"/>
      <c r="L152" s="474"/>
      <c r="M152" s="79"/>
      <c r="N152" s="79"/>
      <c r="O152" s="79"/>
      <c r="P152" s="79"/>
    </row>
    <row r="153" spans="1:16" s="81" customFormat="1" ht="12">
      <c r="A153" s="79"/>
      <c r="B153" s="79"/>
      <c r="C153" s="79"/>
      <c r="D153" s="475"/>
      <c r="E153" s="476"/>
      <c r="F153" s="476"/>
      <c r="G153" s="473" t="s">
        <v>66</v>
      </c>
      <c r="H153" s="473"/>
      <c r="I153" s="473"/>
      <c r="J153" s="473" t="s">
        <v>172</v>
      </c>
      <c r="K153" s="474"/>
      <c r="L153" s="474"/>
      <c r="M153" s="79"/>
      <c r="N153" s="82"/>
      <c r="O153" s="82"/>
      <c r="P153" s="79"/>
    </row>
    <row r="154" spans="1:16" s="81" customFormat="1" ht="12.75" thickBot="1">
      <c r="A154" s="79"/>
      <c r="B154" s="79"/>
      <c r="C154" s="79"/>
      <c r="D154" s="469"/>
      <c r="E154" s="470"/>
      <c r="F154" s="470"/>
      <c r="G154" s="471" t="s">
        <v>67</v>
      </c>
      <c r="H154" s="471"/>
      <c r="I154" s="471"/>
      <c r="J154" s="471" t="s">
        <v>211</v>
      </c>
      <c r="K154" s="472"/>
      <c r="L154" s="472"/>
      <c r="M154" s="79"/>
      <c r="N154" s="82"/>
      <c r="O154" s="82"/>
      <c r="P154" s="79"/>
    </row>
    <row r="155" spans="1:16" ht="14.25">
      <c r="A155" s="1"/>
      <c r="B155" s="1"/>
      <c r="C155" s="1"/>
      <c r="D155" s="68"/>
      <c r="E155" s="68"/>
      <c r="F155" s="68"/>
      <c r="G155" s="68"/>
      <c r="H155" s="68"/>
      <c r="I155" s="68"/>
      <c r="J155" s="68"/>
      <c r="K155" s="68"/>
      <c r="L155" s="68"/>
      <c r="M155" s="1"/>
      <c r="N155" s="1"/>
      <c r="O155" s="1"/>
      <c r="P155" s="1"/>
    </row>
    <row r="156" spans="1:16" ht="1.5" customHeight="1">
      <c r="A156" s="66"/>
      <c r="B156" s="66"/>
      <c r="C156" s="66"/>
      <c r="D156" s="66"/>
      <c r="E156" s="66"/>
      <c r="F156" s="66"/>
      <c r="G156" s="66"/>
      <c r="H156" s="66"/>
      <c r="I156" s="66"/>
      <c r="J156" s="66"/>
      <c r="K156" s="66"/>
      <c r="L156" s="66"/>
      <c r="M156" s="66"/>
      <c r="N156" s="66"/>
      <c r="O156" s="66"/>
      <c r="P156" s="66"/>
    </row>
    <row r="157" spans="1:16" s="63" customFormat="1" ht="15">
      <c r="A157" s="76" t="s">
        <v>119</v>
      </c>
      <c r="B157" s="76"/>
      <c r="C157" s="76"/>
      <c r="D157" s="489" t="s">
        <v>96</v>
      </c>
      <c r="E157" s="490"/>
      <c r="F157" s="490"/>
      <c r="G157" s="490"/>
      <c r="H157" s="490"/>
      <c r="I157" s="490"/>
      <c r="J157" s="490"/>
      <c r="K157" s="490"/>
      <c r="L157" s="490"/>
      <c r="M157" s="490"/>
      <c r="N157" s="490"/>
      <c r="O157" s="490"/>
      <c r="P157" s="490"/>
    </row>
    <row r="158" spans="1:20" ht="4.5" customHeight="1">
      <c r="A158" s="1"/>
      <c r="B158" s="1"/>
      <c r="C158" s="1"/>
      <c r="D158" s="1"/>
      <c r="E158" s="1"/>
      <c r="F158" s="1"/>
      <c r="G158" s="1"/>
      <c r="H158" s="1"/>
      <c r="I158" s="1"/>
      <c r="J158" s="1"/>
      <c r="K158" s="1"/>
      <c r="L158" s="1"/>
      <c r="M158" s="46"/>
      <c r="N158" s="1"/>
      <c r="O158" s="1"/>
      <c r="P158" s="1"/>
      <c r="Q158" s="51"/>
      <c r="R158" s="51"/>
      <c r="S158" s="51"/>
      <c r="T158" s="51"/>
    </row>
    <row r="159" spans="1:16" s="63" customFormat="1" ht="15.75" thickBot="1">
      <c r="A159" s="93" t="s">
        <v>253</v>
      </c>
      <c r="B159" s="93"/>
      <c r="C159" s="93"/>
      <c r="D159" s="76"/>
      <c r="E159" s="76"/>
      <c r="F159" s="76"/>
      <c r="G159" s="76"/>
      <c r="H159" s="76"/>
      <c r="I159" s="76"/>
      <c r="J159" s="76"/>
      <c r="K159" s="76"/>
      <c r="L159" s="76"/>
      <c r="M159" s="76"/>
      <c r="N159" s="76"/>
      <c r="O159" s="76"/>
      <c r="P159" s="97" t="s">
        <v>230</v>
      </c>
    </row>
    <row r="160" spans="1:16" ht="13.5" thickBot="1">
      <c r="A160" s="485" t="s">
        <v>122</v>
      </c>
      <c r="B160" s="485"/>
      <c r="C160" s="503"/>
      <c r="D160" s="503"/>
      <c r="E160" s="503"/>
      <c r="F160" s="503"/>
      <c r="G160" s="503"/>
      <c r="H160" s="503"/>
      <c r="I160" s="503"/>
      <c r="J160" s="503"/>
      <c r="K160" s="503"/>
      <c r="L160" s="503"/>
      <c r="M160" s="503"/>
      <c r="N160" s="503"/>
      <c r="O160" s="503"/>
      <c r="P160" s="503"/>
    </row>
    <row r="161" spans="1:16" ht="13.5" thickBot="1">
      <c r="A161" s="504" t="s">
        <v>123</v>
      </c>
      <c r="B161" s="504"/>
      <c r="C161" s="505"/>
      <c r="D161" s="485" t="s">
        <v>231</v>
      </c>
      <c r="E161" s="486"/>
      <c r="F161" s="486"/>
      <c r="G161" s="485" t="s">
        <v>232</v>
      </c>
      <c r="H161" s="486"/>
      <c r="I161" s="486"/>
      <c r="J161" s="485" t="s">
        <v>233</v>
      </c>
      <c r="K161" s="486"/>
      <c r="L161" s="486"/>
      <c r="M161" s="503"/>
      <c r="N161" s="503"/>
      <c r="O161" s="503"/>
      <c r="P161" s="95" t="s">
        <v>178</v>
      </c>
    </row>
    <row r="162" spans="1:20" ht="45" customHeight="1">
      <c r="A162" s="515" t="s">
        <v>124</v>
      </c>
      <c r="B162" s="488"/>
      <c r="C162" s="163">
        <v>0.07</v>
      </c>
      <c r="D162" s="141" t="s">
        <v>125</v>
      </c>
      <c r="E162" s="164">
        <v>1</v>
      </c>
      <c r="F162" s="167"/>
      <c r="G162" s="143" t="s">
        <v>205</v>
      </c>
      <c r="H162" s="164">
        <v>2</v>
      </c>
      <c r="I162" s="167"/>
      <c r="J162" s="143" t="s">
        <v>127</v>
      </c>
      <c r="K162" s="164">
        <v>3</v>
      </c>
      <c r="L162" s="167"/>
      <c r="M162" s="136"/>
      <c r="N162" s="137"/>
      <c r="O162" s="138"/>
      <c r="P162" s="186">
        <f aca="true" t="shared" si="30" ref="P162:P170">MAX(Q162:IV162)</f>
        <v>0</v>
      </c>
      <c r="Q162" s="155">
        <f aca="true" t="shared" si="31" ref="Q162:Q170">IF(F162&gt;0,C162*E162,0)</f>
        <v>0</v>
      </c>
      <c r="R162" s="155">
        <f>IF(I162&gt;0,$C162*H162,0)</f>
        <v>0</v>
      </c>
      <c r="S162" s="155">
        <f>IF(L162&gt;0,$C162*K162,0)</f>
        <v>0</v>
      </c>
      <c r="T162" s="155">
        <f aca="true" t="shared" si="32" ref="T162:T170">IF(O162&gt;0,$C162*N162,0)</f>
        <v>0</v>
      </c>
    </row>
    <row r="163" spans="1:20" ht="45" customHeight="1">
      <c r="A163" s="506" t="s">
        <v>129</v>
      </c>
      <c r="B163" s="484"/>
      <c r="C163" s="92">
        <v>0.13</v>
      </c>
      <c r="D163" s="142" t="s">
        <v>130</v>
      </c>
      <c r="E163" s="165">
        <v>1</v>
      </c>
      <c r="F163" s="168"/>
      <c r="G163" s="59" t="s">
        <v>198</v>
      </c>
      <c r="H163" s="165">
        <v>2</v>
      </c>
      <c r="I163" s="168"/>
      <c r="J163" s="59" t="s">
        <v>247</v>
      </c>
      <c r="K163" s="165">
        <v>3</v>
      </c>
      <c r="L163" s="168"/>
      <c r="M163" s="64"/>
      <c r="N163" s="109"/>
      <c r="O163" s="110"/>
      <c r="P163" s="187">
        <f t="shared" si="30"/>
        <v>0</v>
      </c>
      <c r="Q163" s="155">
        <f t="shared" si="31"/>
        <v>0</v>
      </c>
      <c r="R163" s="155">
        <f aca="true" t="shared" si="33" ref="R163:R170">IF(I163&gt;0,$C163*H163,0)</f>
        <v>0</v>
      </c>
      <c r="S163" s="155">
        <f aca="true" t="shared" si="34" ref="S163:S170">IF(L163&gt;0,$C163*K163,0)</f>
        <v>0</v>
      </c>
      <c r="T163" s="155">
        <f t="shared" si="32"/>
        <v>0</v>
      </c>
    </row>
    <row r="164" spans="1:20" ht="45" customHeight="1">
      <c r="A164" s="506" t="s">
        <v>134</v>
      </c>
      <c r="B164" s="484"/>
      <c r="C164" s="92">
        <v>0.25</v>
      </c>
      <c r="D164" s="142" t="s">
        <v>240</v>
      </c>
      <c r="E164" s="165">
        <v>1</v>
      </c>
      <c r="F164" s="168"/>
      <c r="G164" s="59" t="s">
        <v>243</v>
      </c>
      <c r="H164" s="165">
        <v>2</v>
      </c>
      <c r="I164" s="168"/>
      <c r="J164" s="59" t="s">
        <v>248</v>
      </c>
      <c r="K164" s="165">
        <v>3</v>
      </c>
      <c r="L164" s="168"/>
      <c r="M164" s="64"/>
      <c r="N164" s="109"/>
      <c r="O164" s="110"/>
      <c r="P164" s="187">
        <f t="shared" si="30"/>
        <v>0</v>
      </c>
      <c r="Q164" s="155">
        <f t="shared" si="31"/>
        <v>0</v>
      </c>
      <c r="R164" s="155">
        <f t="shared" si="33"/>
        <v>0</v>
      </c>
      <c r="S164" s="155">
        <f t="shared" si="34"/>
        <v>0</v>
      </c>
      <c r="T164" s="155">
        <f t="shared" si="32"/>
        <v>0</v>
      </c>
    </row>
    <row r="165" spans="1:20" ht="45" customHeight="1">
      <c r="A165" s="506" t="s">
        <v>139</v>
      </c>
      <c r="B165" s="484"/>
      <c r="C165" s="92">
        <v>0.11</v>
      </c>
      <c r="D165" s="142" t="s">
        <v>140</v>
      </c>
      <c r="E165" s="165">
        <v>1</v>
      </c>
      <c r="F165" s="168"/>
      <c r="G165" s="59" t="s">
        <v>244</v>
      </c>
      <c r="H165" s="165">
        <v>2</v>
      </c>
      <c r="I165" s="168"/>
      <c r="J165" s="59" t="s">
        <v>249</v>
      </c>
      <c r="K165" s="165">
        <v>3</v>
      </c>
      <c r="L165" s="168"/>
      <c r="M165" s="64"/>
      <c r="N165" s="109"/>
      <c r="O165" s="110"/>
      <c r="P165" s="187">
        <f t="shared" si="30"/>
        <v>0</v>
      </c>
      <c r="Q165" s="155">
        <f t="shared" si="31"/>
        <v>0</v>
      </c>
      <c r="R165" s="155">
        <f t="shared" si="33"/>
        <v>0</v>
      </c>
      <c r="S165" s="155">
        <f t="shared" si="34"/>
        <v>0</v>
      </c>
      <c r="T165" s="155">
        <f t="shared" si="32"/>
        <v>0</v>
      </c>
    </row>
    <row r="166" spans="1:20" ht="45" customHeight="1">
      <c r="A166" s="506" t="s">
        <v>177</v>
      </c>
      <c r="B166" s="484"/>
      <c r="C166" s="92">
        <v>0.04</v>
      </c>
      <c r="D166" s="142" t="s">
        <v>189</v>
      </c>
      <c r="E166" s="165">
        <v>1</v>
      </c>
      <c r="F166" s="168"/>
      <c r="G166" s="59" t="s">
        <v>201</v>
      </c>
      <c r="H166" s="165">
        <v>2</v>
      </c>
      <c r="I166" s="168"/>
      <c r="J166" s="59" t="s">
        <v>208</v>
      </c>
      <c r="K166" s="165">
        <v>3</v>
      </c>
      <c r="L166" s="168"/>
      <c r="M166" s="64"/>
      <c r="N166" s="109"/>
      <c r="O166" s="110"/>
      <c r="P166" s="187">
        <f t="shared" si="30"/>
        <v>0</v>
      </c>
      <c r="Q166" s="155">
        <f t="shared" si="31"/>
        <v>0</v>
      </c>
      <c r="R166" s="155">
        <f t="shared" si="33"/>
        <v>0</v>
      </c>
      <c r="S166" s="155">
        <f t="shared" si="34"/>
        <v>0</v>
      </c>
      <c r="T166" s="155">
        <f t="shared" si="32"/>
        <v>0</v>
      </c>
    </row>
    <row r="167" spans="1:20" ht="45" customHeight="1">
      <c r="A167" s="506" t="s">
        <v>149</v>
      </c>
      <c r="B167" s="484"/>
      <c r="C167" s="92">
        <v>0.16</v>
      </c>
      <c r="D167" s="142" t="s">
        <v>241</v>
      </c>
      <c r="E167" s="165">
        <v>1</v>
      </c>
      <c r="F167" s="168"/>
      <c r="G167" s="59" t="s">
        <v>245</v>
      </c>
      <c r="H167" s="165">
        <v>2</v>
      </c>
      <c r="I167" s="168"/>
      <c r="J167" s="59" t="s">
        <v>254</v>
      </c>
      <c r="K167" s="165">
        <v>3</v>
      </c>
      <c r="L167" s="168"/>
      <c r="M167" s="64"/>
      <c r="N167" s="109"/>
      <c r="O167" s="110"/>
      <c r="P167" s="187">
        <f t="shared" si="30"/>
        <v>0</v>
      </c>
      <c r="Q167" s="155">
        <f t="shared" si="31"/>
        <v>0</v>
      </c>
      <c r="R167" s="155">
        <f t="shared" si="33"/>
        <v>0</v>
      </c>
      <c r="S167" s="155">
        <f t="shared" si="34"/>
        <v>0</v>
      </c>
      <c r="T167" s="155">
        <f t="shared" si="32"/>
        <v>0</v>
      </c>
    </row>
    <row r="168" spans="1:20" ht="45" customHeight="1">
      <c r="A168" s="506" t="s">
        <v>154</v>
      </c>
      <c r="B168" s="484"/>
      <c r="C168" s="92">
        <v>0.04</v>
      </c>
      <c r="D168" s="142" t="s">
        <v>190</v>
      </c>
      <c r="E168" s="165">
        <v>1</v>
      </c>
      <c r="F168" s="168"/>
      <c r="G168" s="59" t="s">
        <v>203</v>
      </c>
      <c r="H168" s="165">
        <v>2</v>
      </c>
      <c r="I168" s="168"/>
      <c r="J168" s="59" t="s">
        <v>250</v>
      </c>
      <c r="K168" s="165">
        <v>3</v>
      </c>
      <c r="L168" s="168"/>
      <c r="M168" s="64"/>
      <c r="N168" s="109"/>
      <c r="O168" s="110"/>
      <c r="P168" s="187">
        <f t="shared" si="30"/>
        <v>0</v>
      </c>
      <c r="Q168" s="155">
        <f t="shared" si="31"/>
        <v>0</v>
      </c>
      <c r="R168" s="155">
        <f t="shared" si="33"/>
        <v>0</v>
      </c>
      <c r="S168" s="155">
        <f t="shared" si="34"/>
        <v>0</v>
      </c>
      <c r="T168" s="155">
        <f t="shared" si="32"/>
        <v>0</v>
      </c>
    </row>
    <row r="169" spans="1:20" ht="45" customHeight="1">
      <c r="A169" s="506" t="s">
        <v>159</v>
      </c>
      <c r="B169" s="484"/>
      <c r="C169" s="92">
        <v>0.13</v>
      </c>
      <c r="D169" s="142" t="s">
        <v>160</v>
      </c>
      <c r="E169" s="165">
        <v>1</v>
      </c>
      <c r="F169" s="168"/>
      <c r="G169" s="59" t="s">
        <v>161</v>
      </c>
      <c r="H169" s="165">
        <v>2</v>
      </c>
      <c r="I169" s="168"/>
      <c r="J169" s="59" t="s">
        <v>251</v>
      </c>
      <c r="K169" s="165">
        <v>3</v>
      </c>
      <c r="L169" s="168"/>
      <c r="M169" s="64"/>
      <c r="N169" s="109"/>
      <c r="O169" s="110"/>
      <c r="P169" s="187">
        <f t="shared" si="30"/>
        <v>0</v>
      </c>
      <c r="Q169" s="155">
        <f t="shared" si="31"/>
        <v>0</v>
      </c>
      <c r="R169" s="155">
        <f t="shared" si="33"/>
        <v>0</v>
      </c>
      <c r="S169" s="155">
        <f t="shared" si="34"/>
        <v>0</v>
      </c>
      <c r="T169" s="155">
        <f t="shared" si="32"/>
        <v>0</v>
      </c>
    </row>
    <row r="170" spans="1:20" ht="45" customHeight="1" thickBot="1">
      <c r="A170" s="508" t="s">
        <v>234</v>
      </c>
      <c r="B170" s="478"/>
      <c r="C170" s="116">
        <v>0.07</v>
      </c>
      <c r="D170" s="117" t="s">
        <v>242</v>
      </c>
      <c r="E170" s="166">
        <v>1</v>
      </c>
      <c r="F170" s="169"/>
      <c r="G170" s="103" t="s">
        <v>246</v>
      </c>
      <c r="H170" s="166">
        <v>2</v>
      </c>
      <c r="I170" s="169"/>
      <c r="J170" s="103" t="s">
        <v>252</v>
      </c>
      <c r="K170" s="166">
        <v>3</v>
      </c>
      <c r="L170" s="169"/>
      <c r="M170" s="140"/>
      <c r="N170" s="112"/>
      <c r="O170" s="113"/>
      <c r="P170" s="188">
        <f t="shared" si="30"/>
        <v>0</v>
      </c>
      <c r="Q170" s="155">
        <f t="shared" si="31"/>
        <v>0</v>
      </c>
      <c r="R170" s="155">
        <f t="shared" si="33"/>
        <v>0</v>
      </c>
      <c r="S170" s="155">
        <f t="shared" si="34"/>
        <v>0</v>
      </c>
      <c r="T170" s="155">
        <f t="shared" si="32"/>
        <v>0</v>
      </c>
    </row>
    <row r="171" spans="1:16" ht="28.5" customHeight="1" thickBot="1">
      <c r="A171" s="1"/>
      <c r="B171" s="1"/>
      <c r="C171" s="1"/>
      <c r="D171" s="479" t="s">
        <v>168</v>
      </c>
      <c r="E171" s="481"/>
      <c r="F171" s="481"/>
      <c r="G171" s="479" t="s">
        <v>169</v>
      </c>
      <c r="H171" s="481"/>
      <c r="I171" s="481"/>
      <c r="J171" s="479" t="s">
        <v>170</v>
      </c>
      <c r="K171" s="480"/>
      <c r="L171" s="480"/>
      <c r="N171" s="1"/>
      <c r="O171" s="1"/>
      <c r="P171" s="154">
        <f>SUM(P162:P170)</f>
        <v>0</v>
      </c>
    </row>
    <row r="172" spans="1:16" s="81" customFormat="1" ht="12">
      <c r="A172" s="79"/>
      <c r="B172" s="79"/>
      <c r="C172" s="79"/>
      <c r="D172" s="482"/>
      <c r="E172" s="476"/>
      <c r="F172" s="476"/>
      <c r="G172" s="473" t="s">
        <v>65</v>
      </c>
      <c r="H172" s="473"/>
      <c r="I172" s="473"/>
      <c r="J172" s="473" t="s">
        <v>171</v>
      </c>
      <c r="K172" s="474"/>
      <c r="L172" s="474"/>
      <c r="M172" s="79"/>
      <c r="N172" s="79"/>
      <c r="O172" s="79"/>
      <c r="P172" s="79"/>
    </row>
    <row r="173" spans="1:16" s="81" customFormat="1" ht="12">
      <c r="A173" s="79"/>
      <c r="B173" s="79"/>
      <c r="C173" s="79"/>
      <c r="D173" s="475"/>
      <c r="E173" s="476"/>
      <c r="F173" s="476"/>
      <c r="G173" s="473" t="s">
        <v>66</v>
      </c>
      <c r="H173" s="473"/>
      <c r="I173" s="473"/>
      <c r="J173" s="473" t="s">
        <v>172</v>
      </c>
      <c r="K173" s="474"/>
      <c r="L173" s="474"/>
      <c r="M173" s="79"/>
      <c r="N173" s="82"/>
      <c r="O173" s="82"/>
      <c r="P173" s="79"/>
    </row>
    <row r="174" spans="1:16" s="81" customFormat="1" ht="12.75" thickBot="1">
      <c r="A174" s="79"/>
      <c r="B174" s="79"/>
      <c r="C174" s="79"/>
      <c r="D174" s="469"/>
      <c r="E174" s="470"/>
      <c r="F174" s="470"/>
      <c r="G174" s="471" t="s">
        <v>67</v>
      </c>
      <c r="H174" s="471"/>
      <c r="I174" s="471"/>
      <c r="J174" s="471" t="s">
        <v>211</v>
      </c>
      <c r="K174" s="472"/>
      <c r="L174" s="472"/>
      <c r="M174" s="79"/>
      <c r="N174" s="82"/>
      <c r="O174" s="82"/>
      <c r="P174" s="79"/>
    </row>
    <row r="176" spans="1:16" ht="1.5" customHeight="1">
      <c r="A176" s="66"/>
      <c r="B176" s="66"/>
      <c r="C176" s="66"/>
      <c r="D176" s="66"/>
      <c r="E176" s="66"/>
      <c r="F176" s="66"/>
      <c r="G176" s="66"/>
      <c r="H176" s="66"/>
      <c r="I176" s="66"/>
      <c r="J176" s="66"/>
      <c r="K176" s="66"/>
      <c r="L176" s="66"/>
      <c r="M176" s="66"/>
      <c r="N176" s="66"/>
      <c r="O176" s="66"/>
      <c r="P176" s="66"/>
    </row>
    <row r="177" spans="1:16" s="63" customFormat="1" ht="15">
      <c r="A177" s="76" t="s">
        <v>119</v>
      </c>
      <c r="B177" s="76"/>
      <c r="C177" s="76"/>
      <c r="D177" s="489" t="s">
        <v>96</v>
      </c>
      <c r="E177" s="490"/>
      <c r="F177" s="490"/>
      <c r="G177" s="490"/>
      <c r="H177" s="490"/>
      <c r="I177" s="490"/>
      <c r="J177" s="490"/>
      <c r="K177" s="490"/>
      <c r="L177" s="490"/>
      <c r="M177" s="490"/>
      <c r="N177" s="490"/>
      <c r="O177" s="490"/>
      <c r="P177" s="490"/>
    </row>
    <row r="178" spans="1:20" ht="4.5" customHeight="1">
      <c r="A178" s="1"/>
      <c r="B178" s="1"/>
      <c r="C178" s="1"/>
      <c r="D178" s="1"/>
      <c r="E178" s="1"/>
      <c r="F178" s="1"/>
      <c r="G178" s="1"/>
      <c r="H178" s="1"/>
      <c r="I178" s="1"/>
      <c r="J178" s="1"/>
      <c r="K178" s="1"/>
      <c r="L178" s="1"/>
      <c r="M178" s="46"/>
      <c r="N178" s="1"/>
      <c r="O178" s="1"/>
      <c r="P178" s="1"/>
      <c r="Q178" s="51"/>
      <c r="R178" s="51"/>
      <c r="S178" s="51"/>
      <c r="T178" s="51"/>
    </row>
    <row r="179" spans="1:16" s="63" customFormat="1" ht="15.75" thickBot="1">
      <c r="A179" s="61" t="s">
        <v>538</v>
      </c>
      <c r="B179" s="61"/>
      <c r="C179" s="78"/>
      <c r="D179" s="61"/>
      <c r="E179" s="61"/>
      <c r="F179" s="61"/>
      <c r="G179" s="61"/>
      <c r="H179" s="61"/>
      <c r="I179" s="61"/>
      <c r="J179" s="61"/>
      <c r="K179" s="61"/>
      <c r="L179" s="61"/>
      <c r="M179" s="61"/>
      <c r="N179" s="658" t="s">
        <v>255</v>
      </c>
      <c r="O179" s="658"/>
      <c r="P179" s="658"/>
    </row>
    <row r="180" spans="1:16" ht="14.25" customHeight="1" thickBot="1">
      <c r="A180" s="485" t="s">
        <v>122</v>
      </c>
      <c r="B180" s="485"/>
      <c r="C180" s="503"/>
      <c r="D180" s="503"/>
      <c r="E180" s="503"/>
      <c r="F180" s="503"/>
      <c r="G180" s="503"/>
      <c r="H180" s="503"/>
      <c r="I180" s="503"/>
      <c r="J180" s="503"/>
      <c r="K180" s="503"/>
      <c r="L180" s="503"/>
      <c r="M180" s="503"/>
      <c r="N180" s="503"/>
      <c r="O180" s="503"/>
      <c r="P180" s="503"/>
    </row>
    <row r="181" spans="1:16" ht="13.5" thickBot="1">
      <c r="A181" s="651" t="s">
        <v>123</v>
      </c>
      <c r="B181" s="651"/>
      <c r="C181" s="651"/>
      <c r="D181" s="485" t="s">
        <v>65</v>
      </c>
      <c r="E181" s="485"/>
      <c r="F181" s="485"/>
      <c r="G181" s="485" t="s">
        <v>66</v>
      </c>
      <c r="H181" s="485"/>
      <c r="I181" s="485"/>
      <c r="J181" s="485" t="s">
        <v>67</v>
      </c>
      <c r="K181" s="485"/>
      <c r="L181" s="485"/>
      <c r="M181" s="485" t="s">
        <v>68</v>
      </c>
      <c r="N181" s="485"/>
      <c r="O181" s="485"/>
      <c r="P181" s="95" t="s">
        <v>178</v>
      </c>
    </row>
    <row r="182" spans="1:20" s="52" customFormat="1" ht="45" customHeight="1">
      <c r="A182" s="185" t="s">
        <v>124</v>
      </c>
      <c r="B182" s="183" t="s">
        <v>275</v>
      </c>
      <c r="C182" s="180">
        <v>0.07</v>
      </c>
      <c r="D182" s="143" t="s">
        <v>256</v>
      </c>
      <c r="E182" s="50">
        <v>1</v>
      </c>
      <c r="F182" s="172"/>
      <c r="G182" s="100" t="s">
        <v>257</v>
      </c>
      <c r="H182" s="50">
        <v>2</v>
      </c>
      <c r="I182" s="172"/>
      <c r="J182" s="100" t="s">
        <v>258</v>
      </c>
      <c r="K182" s="50">
        <v>3</v>
      </c>
      <c r="L182" s="172"/>
      <c r="M182" s="100" t="s">
        <v>259</v>
      </c>
      <c r="N182" s="50">
        <v>4</v>
      </c>
      <c r="O182" s="172"/>
      <c r="P182" s="177">
        <f aca="true" t="shared" si="35" ref="P182:P190">MAX(Q182:T182)</f>
        <v>0</v>
      </c>
      <c r="Q182" s="155">
        <f aca="true" t="shared" si="36" ref="Q182:Q190">IF(F182&gt;0,C182*E182,0)</f>
        <v>0</v>
      </c>
      <c r="R182" s="155">
        <f>IF(I182&gt;0,$C182*H182,0)</f>
        <v>0</v>
      </c>
      <c r="S182" s="155">
        <f>IF(L182&gt;0,$C182*K182,0)</f>
        <v>0</v>
      </c>
      <c r="T182" s="155">
        <f aca="true" t="shared" si="37" ref="T182:T190">IF(O182&gt;0,$C182*N182,0)</f>
        <v>0</v>
      </c>
    </row>
    <row r="183" spans="1:20" s="52" customFormat="1" ht="45" customHeight="1">
      <c r="A183" s="561" t="s">
        <v>129</v>
      </c>
      <c r="B183" s="627"/>
      <c r="C183" s="119">
        <v>0.16</v>
      </c>
      <c r="D183" s="59" t="s">
        <v>130</v>
      </c>
      <c r="E183" s="47">
        <v>1</v>
      </c>
      <c r="F183" s="173"/>
      <c r="G183" s="58" t="s">
        <v>260</v>
      </c>
      <c r="H183" s="47">
        <v>2</v>
      </c>
      <c r="I183" s="173"/>
      <c r="J183" s="58" t="s">
        <v>261</v>
      </c>
      <c r="K183" s="47">
        <v>3</v>
      </c>
      <c r="L183" s="173"/>
      <c r="M183" s="58" t="s">
        <v>133</v>
      </c>
      <c r="N183" s="47">
        <v>4</v>
      </c>
      <c r="O183" s="175"/>
      <c r="P183" s="178">
        <f t="shared" si="35"/>
        <v>0</v>
      </c>
      <c r="Q183" s="155">
        <f t="shared" si="36"/>
        <v>0</v>
      </c>
      <c r="R183" s="155">
        <f aca="true" t="shared" si="38" ref="R183:R190">IF(I183&gt;0,$C183*H183,0)</f>
        <v>0</v>
      </c>
      <c r="S183" s="155">
        <f aca="true" t="shared" si="39" ref="S183:S190">IF(L183&gt;0,$C183*K183,0)</f>
        <v>0</v>
      </c>
      <c r="T183" s="155">
        <f t="shared" si="37"/>
        <v>0</v>
      </c>
    </row>
    <row r="184" spans="1:20" s="52" customFormat="1" ht="45" customHeight="1">
      <c r="A184" s="561" t="s">
        <v>134</v>
      </c>
      <c r="B184" s="627"/>
      <c r="C184" s="119">
        <v>0.22</v>
      </c>
      <c r="D184" s="59" t="s">
        <v>240</v>
      </c>
      <c r="E184" s="47">
        <v>1</v>
      </c>
      <c r="F184" s="173"/>
      <c r="G184" s="58" t="s">
        <v>243</v>
      </c>
      <c r="H184" s="47">
        <v>2</v>
      </c>
      <c r="I184" s="173"/>
      <c r="J184" s="58" t="s">
        <v>137</v>
      </c>
      <c r="K184" s="47">
        <v>3</v>
      </c>
      <c r="L184" s="173"/>
      <c r="M184" s="58" t="s">
        <v>262</v>
      </c>
      <c r="N184" s="47">
        <v>4</v>
      </c>
      <c r="O184" s="175"/>
      <c r="P184" s="178">
        <f t="shared" si="35"/>
        <v>0</v>
      </c>
      <c r="Q184" s="155">
        <f t="shared" si="36"/>
        <v>0</v>
      </c>
      <c r="R184" s="155">
        <f t="shared" si="38"/>
        <v>0</v>
      </c>
      <c r="S184" s="155">
        <f t="shared" si="39"/>
        <v>0</v>
      </c>
      <c r="T184" s="155">
        <f t="shared" si="37"/>
        <v>0</v>
      </c>
    </row>
    <row r="185" spans="1:20" s="52" customFormat="1" ht="45" customHeight="1">
      <c r="A185" s="561" t="s">
        <v>139</v>
      </c>
      <c r="B185" s="627"/>
      <c r="C185" s="119">
        <v>0.09</v>
      </c>
      <c r="D185" s="59" t="s">
        <v>263</v>
      </c>
      <c r="E185" s="47">
        <v>1</v>
      </c>
      <c r="F185" s="173"/>
      <c r="G185" s="58" t="s">
        <v>264</v>
      </c>
      <c r="H185" s="47">
        <v>2</v>
      </c>
      <c r="I185" s="173"/>
      <c r="J185" s="58" t="s">
        <v>265</v>
      </c>
      <c r="K185" s="47">
        <v>3</v>
      </c>
      <c r="L185" s="173"/>
      <c r="M185" s="58" t="s">
        <v>266</v>
      </c>
      <c r="N185" s="47">
        <v>4</v>
      </c>
      <c r="O185" s="175"/>
      <c r="P185" s="178">
        <f t="shared" si="35"/>
        <v>0</v>
      </c>
      <c r="Q185" s="155">
        <f t="shared" si="36"/>
        <v>0</v>
      </c>
      <c r="R185" s="155">
        <f t="shared" si="38"/>
        <v>0</v>
      </c>
      <c r="S185" s="155">
        <f t="shared" si="39"/>
        <v>0</v>
      </c>
      <c r="T185" s="155">
        <f t="shared" si="37"/>
        <v>0</v>
      </c>
    </row>
    <row r="186" spans="1:20" s="52" customFormat="1" ht="45" customHeight="1">
      <c r="A186" s="636" t="s">
        <v>177</v>
      </c>
      <c r="B186" s="637"/>
      <c r="C186" s="119">
        <v>0.01</v>
      </c>
      <c r="D186" s="59" t="s">
        <v>189</v>
      </c>
      <c r="E186" s="47">
        <v>1</v>
      </c>
      <c r="F186" s="173"/>
      <c r="G186" s="58" t="s">
        <v>201</v>
      </c>
      <c r="H186" s="47">
        <v>2</v>
      </c>
      <c r="I186" s="173"/>
      <c r="J186" s="58" t="s">
        <v>208</v>
      </c>
      <c r="K186" s="47">
        <v>3</v>
      </c>
      <c r="L186" s="173"/>
      <c r="M186" s="58" t="s">
        <v>148</v>
      </c>
      <c r="N186" s="47">
        <v>4</v>
      </c>
      <c r="O186" s="175"/>
      <c r="P186" s="178">
        <f t="shared" si="35"/>
        <v>0</v>
      </c>
      <c r="Q186" s="155">
        <f t="shared" si="36"/>
        <v>0</v>
      </c>
      <c r="R186" s="155">
        <f t="shared" si="38"/>
        <v>0</v>
      </c>
      <c r="S186" s="155">
        <f t="shared" si="39"/>
        <v>0</v>
      </c>
      <c r="T186" s="155">
        <f t="shared" si="37"/>
        <v>0</v>
      </c>
    </row>
    <row r="187" spans="1:20" s="52" customFormat="1" ht="45" customHeight="1">
      <c r="A187" s="636" t="s">
        <v>149</v>
      </c>
      <c r="B187" s="637"/>
      <c r="C187" s="119">
        <v>0.09</v>
      </c>
      <c r="D187" s="59" t="s">
        <v>241</v>
      </c>
      <c r="E187" s="47">
        <v>1</v>
      </c>
      <c r="F187" s="173"/>
      <c r="G187" s="58" t="s">
        <v>245</v>
      </c>
      <c r="H187" s="47">
        <v>2</v>
      </c>
      <c r="I187" s="173"/>
      <c r="J187" s="58" t="s">
        <v>267</v>
      </c>
      <c r="K187" s="47">
        <v>3</v>
      </c>
      <c r="L187" s="173"/>
      <c r="M187" s="58" t="s">
        <v>268</v>
      </c>
      <c r="N187" s="47">
        <v>4</v>
      </c>
      <c r="O187" s="175"/>
      <c r="P187" s="178">
        <f t="shared" si="35"/>
        <v>0</v>
      </c>
      <c r="Q187" s="155">
        <f t="shared" si="36"/>
        <v>0</v>
      </c>
      <c r="R187" s="155">
        <f t="shared" si="38"/>
        <v>0</v>
      </c>
      <c r="S187" s="155">
        <f t="shared" si="39"/>
        <v>0</v>
      </c>
      <c r="T187" s="155">
        <f t="shared" si="37"/>
        <v>0</v>
      </c>
    </row>
    <row r="188" spans="1:20" s="52" customFormat="1" ht="45" customHeight="1">
      <c r="A188" s="636" t="s">
        <v>154</v>
      </c>
      <c r="B188" s="637"/>
      <c r="C188" s="119">
        <v>0.11</v>
      </c>
      <c r="D188" s="59" t="s">
        <v>190</v>
      </c>
      <c r="E188" s="47">
        <v>1</v>
      </c>
      <c r="F188" s="173"/>
      <c r="G188" s="58" t="s">
        <v>203</v>
      </c>
      <c r="H188" s="47">
        <v>2</v>
      </c>
      <c r="I188" s="173"/>
      <c r="J188" s="58" t="s">
        <v>157</v>
      </c>
      <c r="K188" s="47">
        <v>3</v>
      </c>
      <c r="L188" s="173"/>
      <c r="M188" s="58" t="s">
        <v>269</v>
      </c>
      <c r="N188" s="47">
        <v>4</v>
      </c>
      <c r="O188" s="175"/>
      <c r="P188" s="178">
        <f t="shared" si="35"/>
        <v>0</v>
      </c>
      <c r="Q188" s="155">
        <f t="shared" si="36"/>
        <v>0</v>
      </c>
      <c r="R188" s="155">
        <f t="shared" si="38"/>
        <v>0</v>
      </c>
      <c r="S188" s="155">
        <f t="shared" si="39"/>
        <v>0</v>
      </c>
      <c r="T188" s="155">
        <f t="shared" si="37"/>
        <v>0</v>
      </c>
    </row>
    <row r="189" spans="1:20" s="52" customFormat="1" ht="45" customHeight="1">
      <c r="A189" s="636" t="s">
        <v>159</v>
      </c>
      <c r="B189" s="637"/>
      <c r="C189" s="119">
        <v>0.11</v>
      </c>
      <c r="D189" s="59" t="s">
        <v>160</v>
      </c>
      <c r="E189" s="47">
        <v>1</v>
      </c>
      <c r="F189" s="173"/>
      <c r="G189" s="58" t="s">
        <v>270</v>
      </c>
      <c r="H189" s="47">
        <v>2</v>
      </c>
      <c r="I189" s="173"/>
      <c r="J189" s="58" t="s">
        <v>271</v>
      </c>
      <c r="K189" s="47">
        <v>3</v>
      </c>
      <c r="L189" s="173"/>
      <c r="M189" s="58" t="s">
        <v>272</v>
      </c>
      <c r="N189" s="47">
        <v>4</v>
      </c>
      <c r="O189" s="175"/>
      <c r="P189" s="178">
        <f t="shared" si="35"/>
        <v>0</v>
      </c>
      <c r="Q189" s="155">
        <f t="shared" si="36"/>
        <v>0</v>
      </c>
      <c r="R189" s="155">
        <f t="shared" si="38"/>
        <v>0</v>
      </c>
      <c r="S189" s="155">
        <f t="shared" si="39"/>
        <v>0</v>
      </c>
      <c r="T189" s="155">
        <f t="shared" si="37"/>
        <v>0</v>
      </c>
    </row>
    <row r="190" spans="1:20" s="52" customFormat="1" ht="45" customHeight="1" thickBot="1">
      <c r="A190" s="563" t="s">
        <v>163</v>
      </c>
      <c r="B190" s="628"/>
      <c r="C190" s="120">
        <v>0.14</v>
      </c>
      <c r="D190" s="103" t="s">
        <v>197</v>
      </c>
      <c r="E190" s="104">
        <v>1</v>
      </c>
      <c r="F190" s="174"/>
      <c r="G190" s="103" t="s">
        <v>273</v>
      </c>
      <c r="H190" s="104">
        <v>2</v>
      </c>
      <c r="I190" s="174"/>
      <c r="J190" s="103" t="s">
        <v>274</v>
      </c>
      <c r="K190" s="104">
        <v>3</v>
      </c>
      <c r="L190" s="174"/>
      <c r="M190" s="103" t="s">
        <v>167</v>
      </c>
      <c r="N190" s="104">
        <v>4</v>
      </c>
      <c r="O190" s="176"/>
      <c r="P190" s="179">
        <f t="shared" si="35"/>
        <v>0</v>
      </c>
      <c r="Q190" s="155">
        <f t="shared" si="36"/>
        <v>0</v>
      </c>
      <c r="R190" s="155">
        <f t="shared" si="38"/>
        <v>0</v>
      </c>
      <c r="S190" s="155">
        <f t="shared" si="39"/>
        <v>0</v>
      </c>
      <c r="T190" s="155">
        <f t="shared" si="37"/>
        <v>0</v>
      </c>
    </row>
    <row r="191" spans="1:16" ht="28.5" customHeight="1" thickBot="1">
      <c r="A191"/>
      <c r="B191"/>
      <c r="C191"/>
      <c r="D191" s="479" t="s">
        <v>168</v>
      </c>
      <c r="E191" s="479"/>
      <c r="F191" s="479"/>
      <c r="G191" s="479" t="s">
        <v>169</v>
      </c>
      <c r="H191" s="479"/>
      <c r="I191" s="479"/>
      <c r="J191" s="479" t="s">
        <v>170</v>
      </c>
      <c r="K191" s="480"/>
      <c r="L191" s="480"/>
      <c r="N191"/>
      <c r="O191"/>
      <c r="P191" s="193">
        <f>SUM(P182:P190)</f>
        <v>0</v>
      </c>
    </row>
    <row r="192" spans="1:16" s="81" customFormat="1" ht="12">
      <c r="A192" s="80"/>
      <c r="B192" s="80"/>
      <c r="C192" s="80"/>
      <c r="D192" s="482"/>
      <c r="E192" s="476"/>
      <c r="F192" s="476"/>
      <c r="G192" s="473" t="s">
        <v>65</v>
      </c>
      <c r="H192" s="473"/>
      <c r="I192" s="473"/>
      <c r="J192" s="473" t="s">
        <v>171</v>
      </c>
      <c r="K192" s="474"/>
      <c r="L192" s="474"/>
      <c r="M192" s="80"/>
      <c r="N192" s="80"/>
      <c r="O192" s="80"/>
      <c r="P192" s="80"/>
    </row>
    <row r="193" spans="1:16" s="81" customFormat="1" ht="12">
      <c r="A193" s="80"/>
      <c r="B193" s="80"/>
      <c r="C193" s="80"/>
      <c r="D193" s="475"/>
      <c r="E193" s="476"/>
      <c r="F193" s="476"/>
      <c r="G193" s="473" t="s">
        <v>66</v>
      </c>
      <c r="H193" s="473"/>
      <c r="I193" s="473"/>
      <c r="J193" s="473" t="s">
        <v>172</v>
      </c>
      <c r="K193" s="474"/>
      <c r="L193" s="474"/>
      <c r="M193" s="80"/>
      <c r="N193" s="80"/>
      <c r="O193" s="80"/>
      <c r="P193" s="80"/>
    </row>
    <row r="194" spans="1:16" s="81" customFormat="1" ht="12">
      <c r="A194" s="80"/>
      <c r="B194" s="80"/>
      <c r="C194" s="80"/>
      <c r="D194" s="475"/>
      <c r="E194" s="476"/>
      <c r="F194" s="476"/>
      <c r="G194" s="473" t="s">
        <v>67</v>
      </c>
      <c r="H194" s="473"/>
      <c r="I194" s="473"/>
      <c r="J194" s="473" t="s">
        <v>173</v>
      </c>
      <c r="K194" s="474"/>
      <c r="L194" s="474"/>
      <c r="M194" s="80"/>
      <c r="P194" s="80"/>
    </row>
    <row r="195" spans="1:16" s="81" customFormat="1" ht="12.75" thickBot="1">
      <c r="A195" s="80"/>
      <c r="B195" s="80"/>
      <c r="C195" s="80"/>
      <c r="D195" s="700"/>
      <c r="E195" s="470"/>
      <c r="F195" s="470"/>
      <c r="G195" s="471" t="s">
        <v>68</v>
      </c>
      <c r="H195" s="471"/>
      <c r="I195" s="471"/>
      <c r="J195" s="471" t="s">
        <v>174</v>
      </c>
      <c r="K195" s="472"/>
      <c r="L195" s="472"/>
      <c r="M195" s="80"/>
      <c r="P195" s="80"/>
    </row>
    <row r="196" spans="1:16" ht="1.5" customHeight="1">
      <c r="A196" s="66"/>
      <c r="B196" s="66"/>
      <c r="C196" s="66"/>
      <c r="D196" s="66"/>
      <c r="E196" s="66"/>
      <c r="F196" s="66"/>
      <c r="G196" s="66"/>
      <c r="H196" s="66"/>
      <c r="I196" s="66"/>
      <c r="J196" s="66"/>
      <c r="K196" s="66"/>
      <c r="L196" s="66"/>
      <c r="M196" s="66"/>
      <c r="N196" s="66"/>
      <c r="O196" s="66"/>
      <c r="P196" s="66"/>
    </row>
    <row r="197" spans="1:16" s="63" customFormat="1" ht="15">
      <c r="A197" s="76" t="s">
        <v>119</v>
      </c>
      <c r="B197" s="76"/>
      <c r="C197" s="76"/>
      <c r="D197" s="489" t="s">
        <v>96</v>
      </c>
      <c r="E197" s="490"/>
      <c r="F197" s="490"/>
      <c r="G197" s="490"/>
      <c r="H197" s="490"/>
      <c r="I197" s="490"/>
      <c r="J197" s="490"/>
      <c r="K197" s="490"/>
      <c r="L197" s="490"/>
      <c r="M197" s="490"/>
      <c r="N197" s="490"/>
      <c r="O197" s="490"/>
      <c r="P197" s="490"/>
    </row>
    <row r="198" spans="1:20" ht="4.5" customHeight="1">
      <c r="A198" s="1"/>
      <c r="B198" s="1"/>
      <c r="C198" s="1"/>
      <c r="D198" s="1"/>
      <c r="E198" s="1"/>
      <c r="F198" s="1"/>
      <c r="G198" s="1"/>
      <c r="H198" s="1"/>
      <c r="I198" s="1"/>
      <c r="J198" s="1"/>
      <c r="K198" s="1"/>
      <c r="L198" s="1"/>
      <c r="M198" s="46"/>
      <c r="N198" s="1"/>
      <c r="O198" s="1"/>
      <c r="P198" s="1"/>
      <c r="Q198" s="51"/>
      <c r="R198" s="51"/>
      <c r="S198" s="51"/>
      <c r="T198" s="51"/>
    </row>
    <row r="199" spans="1:16" s="63" customFormat="1" ht="15.75" thickBot="1">
      <c r="A199" s="61" t="s">
        <v>539</v>
      </c>
      <c r="B199" s="61"/>
      <c r="C199" s="78"/>
      <c r="D199" s="61"/>
      <c r="E199" s="61"/>
      <c r="F199" s="61"/>
      <c r="G199" s="61"/>
      <c r="H199" s="61"/>
      <c r="I199" s="61"/>
      <c r="J199" s="61"/>
      <c r="K199" s="61"/>
      <c r="L199" s="61"/>
      <c r="M199" s="61"/>
      <c r="N199" s="658" t="s">
        <v>255</v>
      </c>
      <c r="O199" s="658"/>
      <c r="P199" s="658"/>
    </row>
    <row r="200" spans="1:16" ht="14.25" customHeight="1" thickBot="1">
      <c r="A200" s="485" t="s">
        <v>122</v>
      </c>
      <c r="B200" s="503"/>
      <c r="C200" s="503"/>
      <c r="D200" s="503"/>
      <c r="E200" s="503"/>
      <c r="F200" s="503"/>
      <c r="G200" s="503"/>
      <c r="H200" s="503"/>
      <c r="I200" s="503"/>
      <c r="J200" s="503"/>
      <c r="K200" s="503"/>
      <c r="L200" s="503"/>
      <c r="M200" s="503"/>
      <c r="N200" s="503"/>
      <c r="O200" s="503"/>
      <c r="P200" s="503"/>
    </row>
    <row r="201" spans="1:16" ht="13.5" thickBot="1">
      <c r="A201" s="651" t="s">
        <v>123</v>
      </c>
      <c r="B201" s="651"/>
      <c r="C201" s="651"/>
      <c r="D201" s="485" t="s">
        <v>65</v>
      </c>
      <c r="E201" s="485"/>
      <c r="F201" s="485"/>
      <c r="G201" s="485" t="s">
        <v>66</v>
      </c>
      <c r="H201" s="485"/>
      <c r="I201" s="485"/>
      <c r="J201" s="485" t="s">
        <v>67</v>
      </c>
      <c r="K201" s="485"/>
      <c r="L201" s="485"/>
      <c r="M201" s="485" t="s">
        <v>68</v>
      </c>
      <c r="N201" s="485"/>
      <c r="O201" s="485"/>
      <c r="P201" s="95" t="s">
        <v>178</v>
      </c>
    </row>
    <row r="202" spans="1:20" s="12" customFormat="1" ht="45" customHeight="1">
      <c r="A202" s="712" t="s">
        <v>124</v>
      </c>
      <c r="B202" s="408"/>
      <c r="C202" s="196">
        <v>0.07</v>
      </c>
      <c r="D202" s="100" t="s">
        <v>276</v>
      </c>
      <c r="E202" s="50">
        <v>1</v>
      </c>
      <c r="F202" s="172"/>
      <c r="G202" s="100" t="s">
        <v>205</v>
      </c>
      <c r="H202" s="50">
        <v>2</v>
      </c>
      <c r="I202" s="172"/>
      <c r="J202" s="100" t="s">
        <v>127</v>
      </c>
      <c r="K202" s="50">
        <v>3</v>
      </c>
      <c r="L202" s="172"/>
      <c r="M202" s="100" t="s">
        <v>128</v>
      </c>
      <c r="N202" s="50">
        <v>4</v>
      </c>
      <c r="O202" s="197"/>
      <c r="P202" s="198">
        <f aca="true" t="shared" si="40" ref="P202:P210">MAX(Q202:T202)</f>
        <v>0</v>
      </c>
      <c r="Q202" s="155">
        <f aca="true" t="shared" si="41" ref="Q202:Q210">IF(F202&gt;0,C202*E202,0)</f>
        <v>0</v>
      </c>
      <c r="R202" s="155">
        <f>IF(I202&gt;0,$C202*H202,0)</f>
        <v>0</v>
      </c>
      <c r="S202" s="155">
        <f>IF(L202&gt;0,$C202*K202,0)</f>
        <v>0</v>
      </c>
      <c r="T202" s="155">
        <f aca="true" t="shared" si="42" ref="T202:T210">IF(O202&gt;0,$C202*N202,0)</f>
        <v>0</v>
      </c>
    </row>
    <row r="203" spans="1:20" s="12" customFormat="1" ht="45" customHeight="1">
      <c r="A203" s="603" t="s">
        <v>129</v>
      </c>
      <c r="B203" s="532"/>
      <c r="C203" s="181">
        <v>0.16</v>
      </c>
      <c r="D203" s="58" t="s">
        <v>130</v>
      </c>
      <c r="E203" s="47">
        <v>1</v>
      </c>
      <c r="F203" s="173"/>
      <c r="G203" s="58" t="s">
        <v>260</v>
      </c>
      <c r="H203" s="47">
        <v>2</v>
      </c>
      <c r="I203" s="173"/>
      <c r="J203" s="58" t="s">
        <v>261</v>
      </c>
      <c r="K203" s="47">
        <v>3</v>
      </c>
      <c r="L203" s="173"/>
      <c r="M203" s="58" t="s">
        <v>133</v>
      </c>
      <c r="N203" s="47">
        <v>4</v>
      </c>
      <c r="O203" s="192"/>
      <c r="P203" s="195">
        <f t="shared" si="40"/>
        <v>0</v>
      </c>
      <c r="Q203" s="155">
        <f t="shared" si="41"/>
        <v>0</v>
      </c>
      <c r="R203" s="155">
        <f aca="true" t="shared" si="43" ref="R203:R210">IF(I203&gt;0,$C203*H203,0)</f>
        <v>0</v>
      </c>
      <c r="S203" s="155">
        <f aca="true" t="shared" si="44" ref="S203:S210">IF(L203&gt;0,$C203*K203,0)</f>
        <v>0</v>
      </c>
      <c r="T203" s="155">
        <f t="shared" si="42"/>
        <v>0</v>
      </c>
    </row>
    <row r="204" spans="1:20" s="12" customFormat="1" ht="45" customHeight="1">
      <c r="A204" s="603" t="s">
        <v>134</v>
      </c>
      <c r="B204" s="532"/>
      <c r="C204" s="181">
        <v>0.22</v>
      </c>
      <c r="D204" s="58" t="s">
        <v>240</v>
      </c>
      <c r="E204" s="47">
        <v>1</v>
      </c>
      <c r="F204" s="173"/>
      <c r="G204" s="58" t="s">
        <v>243</v>
      </c>
      <c r="H204" s="47">
        <v>2</v>
      </c>
      <c r="I204" s="173"/>
      <c r="J204" s="58" t="s">
        <v>137</v>
      </c>
      <c r="K204" s="47">
        <v>3</v>
      </c>
      <c r="L204" s="173"/>
      <c r="M204" s="58" t="s">
        <v>262</v>
      </c>
      <c r="N204" s="47">
        <v>4</v>
      </c>
      <c r="O204" s="192"/>
      <c r="P204" s="195">
        <f t="shared" si="40"/>
        <v>0</v>
      </c>
      <c r="Q204" s="155">
        <f t="shared" si="41"/>
        <v>0</v>
      </c>
      <c r="R204" s="155">
        <f t="shared" si="43"/>
        <v>0</v>
      </c>
      <c r="S204" s="155">
        <f t="shared" si="44"/>
        <v>0</v>
      </c>
      <c r="T204" s="155">
        <f t="shared" si="42"/>
        <v>0</v>
      </c>
    </row>
    <row r="205" spans="1:20" s="12" customFormat="1" ht="45" customHeight="1">
      <c r="A205" s="603" t="s">
        <v>139</v>
      </c>
      <c r="B205" s="532"/>
      <c r="C205" s="181">
        <v>0.09</v>
      </c>
      <c r="D205" s="58" t="s">
        <v>263</v>
      </c>
      <c r="E205" s="47">
        <v>1</v>
      </c>
      <c r="F205" s="173"/>
      <c r="G205" s="58" t="s">
        <v>264</v>
      </c>
      <c r="H205" s="47">
        <v>2</v>
      </c>
      <c r="I205" s="173"/>
      <c r="J205" s="58" t="s">
        <v>265</v>
      </c>
      <c r="K205" s="47">
        <v>3</v>
      </c>
      <c r="L205" s="173"/>
      <c r="M205" s="58" t="s">
        <v>266</v>
      </c>
      <c r="N205" s="47">
        <v>4</v>
      </c>
      <c r="O205" s="192"/>
      <c r="P205" s="195">
        <f t="shared" si="40"/>
        <v>0</v>
      </c>
      <c r="Q205" s="155">
        <f t="shared" si="41"/>
        <v>0</v>
      </c>
      <c r="R205" s="155">
        <f t="shared" si="43"/>
        <v>0</v>
      </c>
      <c r="S205" s="155">
        <f t="shared" si="44"/>
        <v>0</v>
      </c>
      <c r="T205" s="155">
        <f t="shared" si="42"/>
        <v>0</v>
      </c>
    </row>
    <row r="206" spans="1:20" s="12" customFormat="1" ht="45" customHeight="1">
      <c r="A206" s="603" t="s">
        <v>177</v>
      </c>
      <c r="B206" s="532"/>
      <c r="C206" s="181">
        <v>0.01</v>
      </c>
      <c r="D206" s="58" t="s">
        <v>189</v>
      </c>
      <c r="E206" s="47">
        <v>1</v>
      </c>
      <c r="F206" s="173"/>
      <c r="G206" s="58" t="s">
        <v>201</v>
      </c>
      <c r="H206" s="47">
        <v>2</v>
      </c>
      <c r="I206" s="173"/>
      <c r="J206" s="58" t="s">
        <v>208</v>
      </c>
      <c r="K206" s="47">
        <v>3</v>
      </c>
      <c r="L206" s="173"/>
      <c r="M206" s="58" t="s">
        <v>148</v>
      </c>
      <c r="N206" s="47">
        <v>4</v>
      </c>
      <c r="O206" s="192"/>
      <c r="P206" s="195">
        <f t="shared" si="40"/>
        <v>0</v>
      </c>
      <c r="Q206" s="155">
        <f t="shared" si="41"/>
        <v>0</v>
      </c>
      <c r="R206" s="155">
        <f t="shared" si="43"/>
        <v>0</v>
      </c>
      <c r="S206" s="155">
        <f t="shared" si="44"/>
        <v>0</v>
      </c>
      <c r="T206" s="155">
        <f t="shared" si="42"/>
        <v>0</v>
      </c>
    </row>
    <row r="207" spans="1:20" s="12" customFormat="1" ht="45" customHeight="1">
      <c r="A207" s="603" t="s">
        <v>149</v>
      </c>
      <c r="B207" s="532"/>
      <c r="C207" s="181">
        <v>0.09</v>
      </c>
      <c r="D207" s="58" t="s">
        <v>241</v>
      </c>
      <c r="E207" s="47">
        <v>1</v>
      </c>
      <c r="F207" s="173"/>
      <c r="G207" s="58" t="s">
        <v>245</v>
      </c>
      <c r="H207" s="47">
        <v>2</v>
      </c>
      <c r="I207" s="173"/>
      <c r="J207" s="58" t="s">
        <v>267</v>
      </c>
      <c r="K207" s="47">
        <v>3</v>
      </c>
      <c r="L207" s="173"/>
      <c r="M207" s="58" t="s">
        <v>268</v>
      </c>
      <c r="N207" s="47">
        <v>4</v>
      </c>
      <c r="O207" s="192"/>
      <c r="P207" s="195">
        <f t="shared" si="40"/>
        <v>0</v>
      </c>
      <c r="Q207" s="155">
        <f t="shared" si="41"/>
        <v>0</v>
      </c>
      <c r="R207" s="155">
        <f t="shared" si="43"/>
        <v>0</v>
      </c>
      <c r="S207" s="155">
        <f t="shared" si="44"/>
        <v>0</v>
      </c>
      <c r="T207" s="155">
        <f t="shared" si="42"/>
        <v>0</v>
      </c>
    </row>
    <row r="208" spans="1:20" s="12" customFormat="1" ht="45" customHeight="1">
      <c r="A208" s="603" t="s">
        <v>154</v>
      </c>
      <c r="B208" s="532"/>
      <c r="C208" s="181">
        <v>0.11</v>
      </c>
      <c r="D208" s="58" t="s">
        <v>190</v>
      </c>
      <c r="E208" s="47">
        <v>1</v>
      </c>
      <c r="F208" s="173"/>
      <c r="G208" s="58" t="s">
        <v>203</v>
      </c>
      <c r="H208" s="47">
        <v>2</v>
      </c>
      <c r="I208" s="173"/>
      <c r="J208" s="58" t="s">
        <v>157</v>
      </c>
      <c r="K208" s="47">
        <v>3</v>
      </c>
      <c r="L208" s="173"/>
      <c r="M208" s="58" t="s">
        <v>269</v>
      </c>
      <c r="N208" s="47">
        <v>4</v>
      </c>
      <c r="O208" s="192"/>
      <c r="P208" s="195">
        <f t="shared" si="40"/>
        <v>0</v>
      </c>
      <c r="Q208" s="155">
        <f t="shared" si="41"/>
        <v>0</v>
      </c>
      <c r="R208" s="155">
        <f t="shared" si="43"/>
        <v>0</v>
      </c>
      <c r="S208" s="155">
        <f t="shared" si="44"/>
        <v>0</v>
      </c>
      <c r="T208" s="155">
        <f t="shared" si="42"/>
        <v>0</v>
      </c>
    </row>
    <row r="209" spans="1:20" s="12" customFormat="1" ht="45" customHeight="1">
      <c r="A209" s="603" t="s">
        <v>159</v>
      </c>
      <c r="B209" s="532"/>
      <c r="C209" s="181">
        <v>0.11</v>
      </c>
      <c r="D209" s="58" t="s">
        <v>160</v>
      </c>
      <c r="E209" s="47">
        <v>1</v>
      </c>
      <c r="F209" s="173"/>
      <c r="G209" s="58" t="s">
        <v>270</v>
      </c>
      <c r="H209" s="47">
        <v>2</v>
      </c>
      <c r="I209" s="173"/>
      <c r="J209" s="58" t="s">
        <v>271</v>
      </c>
      <c r="K209" s="47">
        <v>3</v>
      </c>
      <c r="L209" s="173"/>
      <c r="M209" s="58" t="s">
        <v>272</v>
      </c>
      <c r="N209" s="47">
        <v>4</v>
      </c>
      <c r="O209" s="192"/>
      <c r="P209" s="195">
        <f t="shared" si="40"/>
        <v>0</v>
      </c>
      <c r="Q209" s="155">
        <f t="shared" si="41"/>
        <v>0</v>
      </c>
      <c r="R209" s="155">
        <f t="shared" si="43"/>
        <v>0</v>
      </c>
      <c r="S209" s="155">
        <f t="shared" si="44"/>
        <v>0</v>
      </c>
      <c r="T209" s="155">
        <f t="shared" si="42"/>
        <v>0</v>
      </c>
    </row>
    <row r="210" spans="1:20" s="12" customFormat="1" ht="45" customHeight="1" thickBot="1">
      <c r="A210" s="604" t="s">
        <v>234</v>
      </c>
      <c r="B210" s="534"/>
      <c r="C210" s="182">
        <v>0.14</v>
      </c>
      <c r="D210" s="58" t="s">
        <v>197</v>
      </c>
      <c r="E210" s="47">
        <v>1</v>
      </c>
      <c r="F210" s="173"/>
      <c r="G210" s="58" t="s">
        <v>273</v>
      </c>
      <c r="H210" s="47">
        <v>2</v>
      </c>
      <c r="I210" s="173"/>
      <c r="J210" s="58" t="s">
        <v>277</v>
      </c>
      <c r="K210" s="47">
        <v>3</v>
      </c>
      <c r="L210" s="173"/>
      <c r="M210" s="103" t="s">
        <v>167</v>
      </c>
      <c r="N210" s="104">
        <v>4</v>
      </c>
      <c r="O210" s="169"/>
      <c r="P210" s="195">
        <f t="shared" si="40"/>
        <v>0</v>
      </c>
      <c r="Q210" s="155">
        <f t="shared" si="41"/>
        <v>0</v>
      </c>
      <c r="R210" s="155">
        <f t="shared" si="43"/>
        <v>0</v>
      </c>
      <c r="S210" s="155">
        <f t="shared" si="44"/>
        <v>0</v>
      </c>
      <c r="T210" s="155">
        <f t="shared" si="42"/>
        <v>0</v>
      </c>
    </row>
    <row r="211" spans="1:16" ht="28.5" customHeight="1" thickBot="1">
      <c r="A211"/>
      <c r="B211"/>
      <c r="C211"/>
      <c r="D211" s="479" t="s">
        <v>168</v>
      </c>
      <c r="E211" s="479"/>
      <c r="F211" s="479"/>
      <c r="G211" s="479" t="s">
        <v>169</v>
      </c>
      <c r="H211" s="479"/>
      <c r="I211" s="479"/>
      <c r="J211" s="479" t="s">
        <v>170</v>
      </c>
      <c r="K211" s="480"/>
      <c r="L211" s="480"/>
      <c r="N211"/>
      <c r="O211"/>
      <c r="P211" s="193">
        <f>SUM(P202:P210)</f>
        <v>0</v>
      </c>
    </row>
    <row r="212" spans="1:16" s="81" customFormat="1" ht="12">
      <c r="A212" s="80"/>
      <c r="B212" s="80"/>
      <c r="C212" s="80"/>
      <c r="D212" s="482"/>
      <c r="E212" s="482"/>
      <c r="F212" s="482"/>
      <c r="G212" s="473" t="s">
        <v>65</v>
      </c>
      <c r="H212" s="473"/>
      <c r="I212" s="473"/>
      <c r="J212" s="473" t="s">
        <v>171</v>
      </c>
      <c r="K212" s="474"/>
      <c r="L212" s="474"/>
      <c r="M212" s="80"/>
      <c r="N212" s="80"/>
      <c r="O212" s="80"/>
      <c r="P212" s="80"/>
    </row>
    <row r="213" spans="1:16" s="81" customFormat="1" ht="12">
      <c r="A213" s="80"/>
      <c r="B213" s="80"/>
      <c r="C213" s="80"/>
      <c r="D213" s="475"/>
      <c r="E213" s="476"/>
      <c r="F213" s="476"/>
      <c r="G213" s="473" t="s">
        <v>66</v>
      </c>
      <c r="H213" s="473"/>
      <c r="I213" s="473"/>
      <c r="J213" s="473" t="s">
        <v>172</v>
      </c>
      <c r="K213" s="474"/>
      <c r="L213" s="474"/>
      <c r="M213" s="80"/>
      <c r="N213" s="80"/>
      <c r="O213" s="80"/>
      <c r="P213" s="80"/>
    </row>
    <row r="214" spans="1:16" s="81" customFormat="1" ht="12">
      <c r="A214" s="80"/>
      <c r="B214" s="80"/>
      <c r="C214" s="80"/>
      <c r="D214" s="475"/>
      <c r="E214" s="476"/>
      <c r="F214" s="476"/>
      <c r="G214" s="473" t="s">
        <v>67</v>
      </c>
      <c r="H214" s="473"/>
      <c r="I214" s="473"/>
      <c r="J214" s="473" t="s">
        <v>173</v>
      </c>
      <c r="K214" s="474"/>
      <c r="L214" s="474"/>
      <c r="M214" s="80"/>
      <c r="P214" s="80"/>
    </row>
    <row r="215" spans="1:16" s="81" customFormat="1" ht="12.75" thickBot="1">
      <c r="A215" s="80"/>
      <c r="B215" s="80"/>
      <c r="C215" s="80"/>
      <c r="D215" s="700"/>
      <c r="E215" s="700"/>
      <c r="F215" s="700"/>
      <c r="G215" s="471" t="s">
        <v>68</v>
      </c>
      <c r="H215" s="471"/>
      <c r="I215" s="471"/>
      <c r="J215" s="471" t="s">
        <v>174</v>
      </c>
      <c r="K215" s="472"/>
      <c r="L215" s="472"/>
      <c r="M215" s="80"/>
      <c r="P215" s="80"/>
    </row>
    <row r="216" spans="1:16" ht="1.5" customHeight="1">
      <c r="A216" s="66"/>
      <c r="B216" s="66"/>
      <c r="C216" s="66"/>
      <c r="D216" s="66"/>
      <c r="E216" s="66"/>
      <c r="F216" s="66"/>
      <c r="G216" s="66"/>
      <c r="H216" s="66"/>
      <c r="I216" s="66"/>
      <c r="J216" s="66"/>
      <c r="K216" s="66"/>
      <c r="L216" s="66"/>
      <c r="M216" s="66"/>
      <c r="N216" s="66"/>
      <c r="O216" s="66"/>
      <c r="P216" s="66"/>
    </row>
    <row r="217" spans="1:16" s="63" customFormat="1" ht="15">
      <c r="A217" s="76" t="s">
        <v>119</v>
      </c>
      <c r="B217" s="76"/>
      <c r="C217" s="76"/>
      <c r="D217" s="625" t="s">
        <v>96</v>
      </c>
      <c r="E217" s="626"/>
      <c r="F217" s="626"/>
      <c r="G217" s="626"/>
      <c r="H217" s="626"/>
      <c r="I217" s="626"/>
      <c r="J217" s="626"/>
      <c r="K217" s="626"/>
      <c r="L217" s="626"/>
      <c r="M217" s="626"/>
      <c r="N217" s="626"/>
      <c r="O217" s="626"/>
      <c r="P217" s="626"/>
    </row>
    <row r="218" spans="1:20" ht="4.5" customHeight="1">
      <c r="A218" s="1"/>
      <c r="B218" s="1"/>
      <c r="C218" s="1"/>
      <c r="D218" s="1"/>
      <c r="E218" s="1"/>
      <c r="F218" s="1"/>
      <c r="G218" s="1"/>
      <c r="H218" s="1"/>
      <c r="I218" s="1"/>
      <c r="J218" s="1"/>
      <c r="K218" s="1"/>
      <c r="L218" s="1"/>
      <c r="M218" s="46"/>
      <c r="N218" s="1"/>
      <c r="O218" s="1"/>
      <c r="P218" s="1"/>
      <c r="Q218" s="51"/>
      <c r="R218" s="51"/>
      <c r="S218" s="51"/>
      <c r="T218" s="51"/>
    </row>
    <row r="219" spans="1:16" s="63" customFormat="1" ht="15.75" thickBot="1">
      <c r="A219" s="93" t="s">
        <v>278</v>
      </c>
      <c r="B219" s="93"/>
      <c r="C219" s="93"/>
      <c r="D219" s="61"/>
      <c r="E219" s="61"/>
      <c r="F219" s="61"/>
      <c r="G219" s="61"/>
      <c r="H219" s="61"/>
      <c r="I219" s="61"/>
      <c r="J219" s="61"/>
      <c r="K219" s="61"/>
      <c r="L219" s="61"/>
      <c r="M219" s="61"/>
      <c r="N219" s="658" t="s">
        <v>279</v>
      </c>
      <c r="O219" s="658"/>
      <c r="P219" s="658"/>
    </row>
    <row r="220" spans="1:18" ht="13.5" thickBot="1">
      <c r="A220" s="123"/>
      <c r="B220" s="123"/>
      <c r="C220" s="485" t="s">
        <v>122</v>
      </c>
      <c r="D220" s="503"/>
      <c r="E220" s="503"/>
      <c r="F220" s="503"/>
      <c r="G220" s="503"/>
      <c r="H220" s="503"/>
      <c r="I220" s="503"/>
      <c r="J220" s="503"/>
      <c r="K220" s="503"/>
      <c r="L220" s="503"/>
      <c r="M220" s="503"/>
      <c r="N220" s="503"/>
      <c r="O220" s="503"/>
      <c r="P220" s="503"/>
      <c r="Q220" s="52"/>
      <c r="R220" s="52"/>
    </row>
    <row r="221" spans="1:18" ht="13.5" thickBot="1">
      <c r="A221" s="651" t="s">
        <v>123</v>
      </c>
      <c r="B221" s="652"/>
      <c r="C221" s="652"/>
      <c r="D221" s="485" t="s">
        <v>66</v>
      </c>
      <c r="E221" s="486"/>
      <c r="F221" s="486"/>
      <c r="G221" s="485" t="s">
        <v>67</v>
      </c>
      <c r="H221" s="486"/>
      <c r="I221" s="486"/>
      <c r="J221" s="485" t="s">
        <v>68</v>
      </c>
      <c r="K221" s="486"/>
      <c r="L221" s="486"/>
      <c r="M221" s="503"/>
      <c r="N221" s="503"/>
      <c r="O221" s="503"/>
      <c r="P221" s="95" t="s">
        <v>178</v>
      </c>
      <c r="Q221" s="52"/>
      <c r="R221" s="52"/>
    </row>
    <row r="222" spans="1:20" ht="45" customHeight="1">
      <c r="A222" s="709" t="s">
        <v>124</v>
      </c>
      <c r="B222" s="710"/>
      <c r="C222" s="202">
        <v>0.05</v>
      </c>
      <c r="D222" s="99" t="s">
        <v>205</v>
      </c>
      <c r="E222" s="50">
        <v>1</v>
      </c>
      <c r="F222" s="172"/>
      <c r="G222" s="100" t="s">
        <v>127</v>
      </c>
      <c r="H222" s="50">
        <v>2</v>
      </c>
      <c r="I222" s="172" t="s">
        <v>78</v>
      </c>
      <c r="J222" s="100" t="s">
        <v>128</v>
      </c>
      <c r="K222" s="50">
        <v>3</v>
      </c>
      <c r="L222" s="172"/>
      <c r="M222" s="711"/>
      <c r="N222" s="500"/>
      <c r="O222" s="501"/>
      <c r="P222" s="203">
        <f aca="true" t="shared" si="45" ref="P222:P230">MAX(Q222:T222)</f>
        <v>0.1</v>
      </c>
      <c r="Q222" s="155">
        <f aca="true" t="shared" si="46" ref="Q222:Q230">IF(F222&gt;0,C222*E222,0)</f>
        <v>0</v>
      </c>
      <c r="R222" s="155">
        <f>IF(I222&gt;0,$C222*H222,0)</f>
        <v>0.1</v>
      </c>
      <c r="S222" s="155">
        <f>IF(L222&gt;0,$C222*K222,0)</f>
        <v>0</v>
      </c>
      <c r="T222" s="155">
        <f aca="true" t="shared" si="47" ref="T222:T230">IF(O222&gt;0,$C222*N222,0)</f>
        <v>0</v>
      </c>
    </row>
    <row r="223" spans="1:20" ht="45" customHeight="1">
      <c r="A223" s="200" t="s">
        <v>129</v>
      </c>
      <c r="B223" s="170"/>
      <c r="C223" s="201">
        <v>0.16</v>
      </c>
      <c r="D223" s="65" t="s">
        <v>280</v>
      </c>
      <c r="E223" s="47">
        <v>1</v>
      </c>
      <c r="F223" s="173"/>
      <c r="G223" s="58" t="s">
        <v>261</v>
      </c>
      <c r="H223" s="47">
        <v>2</v>
      </c>
      <c r="I223" s="173" t="s">
        <v>78</v>
      </c>
      <c r="J223" s="58" t="s">
        <v>133</v>
      </c>
      <c r="K223" s="47">
        <v>3</v>
      </c>
      <c r="L223" s="173"/>
      <c r="M223" s="691"/>
      <c r="N223" s="431"/>
      <c r="O223" s="498"/>
      <c r="P223" s="204">
        <f t="shared" si="45"/>
        <v>0.32</v>
      </c>
      <c r="Q223" s="155">
        <f t="shared" si="46"/>
        <v>0</v>
      </c>
      <c r="R223" s="155">
        <f aca="true" t="shared" si="48" ref="R223:R230">IF(I223&gt;0,$C223*H223,0)</f>
        <v>0.32</v>
      </c>
      <c r="S223" s="155">
        <f aca="true" t="shared" si="49" ref="S223:S230">IF(L223&gt;0,$C223*K223,0)</f>
        <v>0</v>
      </c>
      <c r="T223" s="155">
        <f t="shared" si="47"/>
        <v>0</v>
      </c>
    </row>
    <row r="224" spans="1:20" ht="45" customHeight="1">
      <c r="A224" s="587" t="s">
        <v>134</v>
      </c>
      <c r="B224" s="612"/>
      <c r="C224" s="119">
        <v>0.24</v>
      </c>
      <c r="D224" s="65" t="s">
        <v>243</v>
      </c>
      <c r="E224" s="47">
        <v>1</v>
      </c>
      <c r="F224" s="173"/>
      <c r="G224" s="58" t="s">
        <v>137</v>
      </c>
      <c r="H224" s="47">
        <v>2</v>
      </c>
      <c r="I224" s="173" t="s">
        <v>78</v>
      </c>
      <c r="J224" s="58" t="s">
        <v>262</v>
      </c>
      <c r="K224" s="47">
        <v>3</v>
      </c>
      <c r="L224" s="173"/>
      <c r="M224" s="691"/>
      <c r="N224" s="431"/>
      <c r="O224" s="498"/>
      <c r="P224" s="204">
        <f t="shared" si="45"/>
        <v>0.48</v>
      </c>
      <c r="Q224" s="155">
        <f t="shared" si="46"/>
        <v>0</v>
      </c>
      <c r="R224" s="155">
        <f t="shared" si="48"/>
        <v>0.48</v>
      </c>
      <c r="S224" s="155">
        <f t="shared" si="49"/>
        <v>0</v>
      </c>
      <c r="T224" s="155">
        <f t="shared" si="47"/>
        <v>0</v>
      </c>
    </row>
    <row r="225" spans="1:20" ht="45" customHeight="1">
      <c r="A225" s="587" t="s">
        <v>139</v>
      </c>
      <c r="B225" s="612"/>
      <c r="C225" s="119">
        <v>0.1</v>
      </c>
      <c r="D225" s="65" t="s">
        <v>264</v>
      </c>
      <c r="E225" s="47">
        <v>1</v>
      </c>
      <c r="F225" s="173"/>
      <c r="G225" s="58" t="s">
        <v>265</v>
      </c>
      <c r="H225" s="47">
        <v>2</v>
      </c>
      <c r="I225" s="173" t="s">
        <v>78</v>
      </c>
      <c r="J225" s="58" t="s">
        <v>266</v>
      </c>
      <c r="K225" s="47">
        <v>3</v>
      </c>
      <c r="L225" s="173"/>
      <c r="M225" s="691"/>
      <c r="N225" s="431"/>
      <c r="O225" s="498"/>
      <c r="P225" s="204">
        <f t="shared" si="45"/>
        <v>0.2</v>
      </c>
      <c r="Q225" s="155">
        <f t="shared" si="46"/>
        <v>0</v>
      </c>
      <c r="R225" s="155">
        <f t="shared" si="48"/>
        <v>0.2</v>
      </c>
      <c r="S225" s="155">
        <f t="shared" si="49"/>
        <v>0</v>
      </c>
      <c r="T225" s="155">
        <f t="shared" si="47"/>
        <v>0</v>
      </c>
    </row>
    <row r="226" spans="1:20" ht="45" customHeight="1">
      <c r="A226" s="587" t="s">
        <v>177</v>
      </c>
      <c r="B226" s="612"/>
      <c r="C226" s="119">
        <v>0.01</v>
      </c>
      <c r="D226" s="65" t="s">
        <v>201</v>
      </c>
      <c r="E226" s="47">
        <v>1</v>
      </c>
      <c r="F226" s="173"/>
      <c r="G226" s="58" t="s">
        <v>208</v>
      </c>
      <c r="H226" s="47">
        <v>2</v>
      </c>
      <c r="I226" s="173" t="s">
        <v>78</v>
      </c>
      <c r="J226" s="58" t="s">
        <v>281</v>
      </c>
      <c r="K226" s="47">
        <v>3</v>
      </c>
      <c r="L226" s="173"/>
      <c r="M226" s="691"/>
      <c r="N226" s="431"/>
      <c r="O226" s="498"/>
      <c r="P226" s="204">
        <f t="shared" si="45"/>
        <v>0.02</v>
      </c>
      <c r="Q226" s="155">
        <f t="shared" si="46"/>
        <v>0</v>
      </c>
      <c r="R226" s="155">
        <f t="shared" si="48"/>
        <v>0.02</v>
      </c>
      <c r="S226" s="155">
        <f t="shared" si="49"/>
        <v>0</v>
      </c>
      <c r="T226" s="155">
        <f t="shared" si="47"/>
        <v>0</v>
      </c>
    </row>
    <row r="227" spans="1:20" ht="45" customHeight="1">
      <c r="A227" s="587" t="s">
        <v>149</v>
      </c>
      <c r="B227" s="612"/>
      <c r="C227" s="119">
        <v>0.13</v>
      </c>
      <c r="D227" s="65" t="s">
        <v>245</v>
      </c>
      <c r="E227" s="47">
        <v>1</v>
      </c>
      <c r="F227" s="173"/>
      <c r="G227" s="58" t="s">
        <v>267</v>
      </c>
      <c r="H227" s="47">
        <v>2</v>
      </c>
      <c r="I227" s="173" t="s">
        <v>78</v>
      </c>
      <c r="J227" s="58" t="s">
        <v>268</v>
      </c>
      <c r="K227" s="47">
        <v>3</v>
      </c>
      <c r="L227" s="173"/>
      <c r="M227" s="691"/>
      <c r="N227" s="431"/>
      <c r="O227" s="498"/>
      <c r="P227" s="204">
        <f t="shared" si="45"/>
        <v>0.26</v>
      </c>
      <c r="Q227" s="155">
        <f t="shared" si="46"/>
        <v>0</v>
      </c>
      <c r="R227" s="155">
        <f t="shared" si="48"/>
        <v>0.26</v>
      </c>
      <c r="S227" s="155">
        <f t="shared" si="49"/>
        <v>0</v>
      </c>
      <c r="T227" s="155">
        <f t="shared" si="47"/>
        <v>0</v>
      </c>
    </row>
    <row r="228" spans="1:20" ht="45" customHeight="1">
      <c r="A228" s="587" t="s">
        <v>154</v>
      </c>
      <c r="B228" s="612"/>
      <c r="C228" s="119">
        <v>0.08</v>
      </c>
      <c r="D228" s="65" t="s">
        <v>203</v>
      </c>
      <c r="E228" s="47">
        <v>1</v>
      </c>
      <c r="F228" s="173"/>
      <c r="G228" s="58" t="s">
        <v>157</v>
      </c>
      <c r="H228" s="47">
        <v>2</v>
      </c>
      <c r="I228" s="173" t="s">
        <v>78</v>
      </c>
      <c r="J228" s="58" t="s">
        <v>282</v>
      </c>
      <c r="K228" s="47">
        <v>3</v>
      </c>
      <c r="L228" s="173"/>
      <c r="M228" s="691"/>
      <c r="N228" s="431"/>
      <c r="O228" s="498"/>
      <c r="P228" s="204">
        <f t="shared" si="45"/>
        <v>0.16</v>
      </c>
      <c r="Q228" s="155">
        <f t="shared" si="46"/>
        <v>0</v>
      </c>
      <c r="R228" s="155">
        <f t="shared" si="48"/>
        <v>0.16</v>
      </c>
      <c r="S228" s="155">
        <f t="shared" si="49"/>
        <v>0</v>
      </c>
      <c r="T228" s="155">
        <f t="shared" si="47"/>
        <v>0</v>
      </c>
    </row>
    <row r="229" spans="1:20" ht="45" customHeight="1">
      <c r="A229" s="587" t="s">
        <v>159</v>
      </c>
      <c r="B229" s="612"/>
      <c r="C229" s="119">
        <v>0.13</v>
      </c>
      <c r="D229" s="65" t="s">
        <v>283</v>
      </c>
      <c r="E229" s="47">
        <v>1</v>
      </c>
      <c r="F229" s="173"/>
      <c r="G229" s="58" t="s">
        <v>209</v>
      </c>
      <c r="H229" s="47">
        <v>2</v>
      </c>
      <c r="I229" s="173" t="s">
        <v>78</v>
      </c>
      <c r="J229" s="58" t="s">
        <v>272</v>
      </c>
      <c r="K229" s="47">
        <v>3</v>
      </c>
      <c r="L229" s="173"/>
      <c r="M229" s="691"/>
      <c r="N229" s="431"/>
      <c r="O229" s="498"/>
      <c r="P229" s="204">
        <f t="shared" si="45"/>
        <v>0.26</v>
      </c>
      <c r="Q229" s="155">
        <f t="shared" si="46"/>
        <v>0</v>
      </c>
      <c r="R229" s="155">
        <f t="shared" si="48"/>
        <v>0.26</v>
      </c>
      <c r="S229" s="155">
        <f t="shared" si="49"/>
        <v>0</v>
      </c>
      <c r="T229" s="155">
        <f t="shared" si="47"/>
        <v>0</v>
      </c>
    </row>
    <row r="230" spans="1:20" ht="45" customHeight="1" thickBot="1">
      <c r="A230" s="621" t="s">
        <v>234</v>
      </c>
      <c r="B230" s="606"/>
      <c r="C230" s="120">
        <v>0.1</v>
      </c>
      <c r="D230" s="65" t="s">
        <v>284</v>
      </c>
      <c r="E230" s="47">
        <v>1</v>
      </c>
      <c r="F230" s="173"/>
      <c r="G230" s="58" t="s">
        <v>274</v>
      </c>
      <c r="H230" s="47">
        <v>2</v>
      </c>
      <c r="I230" s="173" t="s">
        <v>78</v>
      </c>
      <c r="J230" s="58" t="s">
        <v>167</v>
      </c>
      <c r="K230" s="47">
        <v>3</v>
      </c>
      <c r="L230" s="173"/>
      <c r="M230" s="699"/>
      <c r="N230" s="495"/>
      <c r="O230" s="496"/>
      <c r="P230" s="205">
        <f t="shared" si="45"/>
        <v>0.2</v>
      </c>
      <c r="Q230" s="155">
        <f t="shared" si="46"/>
        <v>0</v>
      </c>
      <c r="R230" s="155">
        <f t="shared" si="48"/>
        <v>0.2</v>
      </c>
      <c r="S230" s="155">
        <f t="shared" si="49"/>
        <v>0</v>
      </c>
      <c r="T230" s="155">
        <f t="shared" si="47"/>
        <v>0</v>
      </c>
    </row>
    <row r="231" spans="1:18" ht="28.5" customHeight="1" thickBot="1">
      <c r="A231" s="1"/>
      <c r="B231" s="1"/>
      <c r="C231" s="1"/>
      <c r="D231" s="479" t="s">
        <v>168</v>
      </c>
      <c r="E231" s="481"/>
      <c r="F231" s="481"/>
      <c r="G231" s="479" t="s">
        <v>169</v>
      </c>
      <c r="H231" s="479"/>
      <c r="I231" s="479"/>
      <c r="J231" s="479" t="s">
        <v>170</v>
      </c>
      <c r="K231" s="480"/>
      <c r="L231" s="480"/>
      <c r="N231" s="67"/>
      <c r="O231" s="67"/>
      <c r="P231" s="154">
        <f>SUM(P222:P230)</f>
        <v>2</v>
      </c>
      <c r="Q231" s="213"/>
      <c r="R231" s="213"/>
    </row>
    <row r="232" spans="1:18" s="81" customFormat="1" ht="12">
      <c r="A232" s="79"/>
      <c r="B232" s="79"/>
      <c r="C232" s="79"/>
      <c r="D232" s="482"/>
      <c r="E232" s="474"/>
      <c r="F232" s="474"/>
      <c r="G232" s="473" t="s">
        <v>66</v>
      </c>
      <c r="H232" s="473"/>
      <c r="I232" s="473"/>
      <c r="J232" s="473" t="s">
        <v>171</v>
      </c>
      <c r="K232" s="474"/>
      <c r="L232" s="474"/>
      <c r="M232" s="79"/>
      <c r="N232" s="79"/>
      <c r="O232" s="79"/>
      <c r="P232" s="79"/>
      <c r="Q232" s="82"/>
      <c r="R232" s="82"/>
    </row>
    <row r="233" spans="1:18" s="81" customFormat="1" ht="12">
      <c r="A233" s="79"/>
      <c r="B233" s="79"/>
      <c r="C233" s="79"/>
      <c r="D233" s="475"/>
      <c r="E233" s="474"/>
      <c r="F233" s="474"/>
      <c r="G233" s="473" t="s">
        <v>67</v>
      </c>
      <c r="H233" s="473"/>
      <c r="I233" s="473"/>
      <c r="J233" s="473" t="s">
        <v>172</v>
      </c>
      <c r="K233" s="474"/>
      <c r="L233" s="474"/>
      <c r="M233" s="79"/>
      <c r="N233" s="79"/>
      <c r="O233" s="79"/>
      <c r="P233" s="79"/>
      <c r="Q233" s="82"/>
      <c r="R233" s="82"/>
    </row>
    <row r="234" spans="1:18" s="81" customFormat="1" ht="12.75" thickBot="1">
      <c r="A234" s="79"/>
      <c r="B234" s="79"/>
      <c r="C234" s="79"/>
      <c r="D234" s="469"/>
      <c r="E234" s="472"/>
      <c r="F234" s="472"/>
      <c r="G234" s="471" t="s">
        <v>68</v>
      </c>
      <c r="H234" s="471"/>
      <c r="I234" s="471"/>
      <c r="J234" s="471" t="s">
        <v>211</v>
      </c>
      <c r="K234" s="472"/>
      <c r="L234" s="472"/>
      <c r="M234" s="79"/>
      <c r="N234" s="82"/>
      <c r="O234" s="82"/>
      <c r="P234" s="79"/>
      <c r="Q234" s="82"/>
      <c r="R234" s="82"/>
    </row>
    <row r="235" spans="1:18" ht="14.25">
      <c r="A235" s="1"/>
      <c r="B235" s="1"/>
      <c r="C235" s="1"/>
      <c r="D235" s="199"/>
      <c r="E235" s="1"/>
      <c r="F235" s="1"/>
      <c r="G235" s="1"/>
      <c r="H235" s="1"/>
      <c r="I235" s="1"/>
      <c r="J235" s="1"/>
      <c r="K235" s="1"/>
      <c r="L235" s="1"/>
      <c r="M235" s="1"/>
      <c r="N235" s="1"/>
      <c r="O235" s="1"/>
      <c r="P235" s="1"/>
      <c r="Q235" s="52"/>
      <c r="R235" s="52"/>
    </row>
    <row r="236" spans="1:16" ht="1.5" customHeight="1">
      <c r="A236" s="66"/>
      <c r="B236" s="66"/>
      <c r="C236" s="66"/>
      <c r="D236" s="66"/>
      <c r="E236" s="66"/>
      <c r="F236" s="66"/>
      <c r="G236" s="66"/>
      <c r="H236" s="66"/>
      <c r="I236" s="66"/>
      <c r="J236" s="66"/>
      <c r="K236" s="66"/>
      <c r="L236" s="66"/>
      <c r="M236" s="66"/>
      <c r="N236" s="66"/>
      <c r="O236" s="66"/>
      <c r="P236" s="66"/>
    </row>
    <row r="237" spans="1:16" s="63" customFormat="1" ht="15">
      <c r="A237" s="76" t="s">
        <v>119</v>
      </c>
      <c r="B237" s="76"/>
      <c r="C237" s="76"/>
      <c r="D237" s="625" t="s">
        <v>96</v>
      </c>
      <c r="E237" s="626"/>
      <c r="F237" s="626"/>
      <c r="G237" s="626"/>
      <c r="H237" s="626"/>
      <c r="I237" s="626"/>
      <c r="J237" s="626"/>
      <c r="K237" s="626"/>
      <c r="L237" s="626"/>
      <c r="M237" s="626"/>
      <c r="N237" s="626"/>
      <c r="O237" s="626"/>
      <c r="P237" s="626"/>
    </row>
    <row r="238" spans="1:20" ht="4.5" customHeight="1">
      <c r="A238" s="1"/>
      <c r="B238" s="1"/>
      <c r="C238" s="1"/>
      <c r="D238" s="1"/>
      <c r="E238" s="1"/>
      <c r="F238" s="1"/>
      <c r="G238" s="1"/>
      <c r="H238" s="1"/>
      <c r="I238" s="1"/>
      <c r="J238" s="1"/>
      <c r="K238" s="1"/>
      <c r="L238" s="1"/>
      <c r="M238" s="46"/>
      <c r="N238" s="1"/>
      <c r="O238" s="1"/>
      <c r="P238" s="1"/>
      <c r="Q238" s="51"/>
      <c r="R238" s="51"/>
      <c r="S238" s="51"/>
      <c r="T238" s="51"/>
    </row>
    <row r="239" spans="1:16" s="63" customFormat="1" ht="15.75" thickBot="1">
      <c r="A239" s="93" t="s">
        <v>287</v>
      </c>
      <c r="B239" s="93"/>
      <c r="C239" s="93"/>
      <c r="D239" s="61"/>
      <c r="E239" s="61"/>
      <c r="F239" s="61"/>
      <c r="G239" s="61"/>
      <c r="H239" s="61"/>
      <c r="I239" s="61"/>
      <c r="J239" s="61"/>
      <c r="K239" s="61"/>
      <c r="L239" s="78"/>
      <c r="M239" s="62"/>
      <c r="N239" s="62"/>
      <c r="P239" s="62" t="s">
        <v>279</v>
      </c>
    </row>
    <row r="240" spans="1:16" ht="13.5" thickBot="1">
      <c r="A240" s="485" t="s">
        <v>122</v>
      </c>
      <c r="B240" s="503"/>
      <c r="C240" s="503"/>
      <c r="D240" s="503"/>
      <c r="E240" s="503"/>
      <c r="F240" s="503"/>
      <c r="G240" s="503"/>
      <c r="H240" s="503"/>
      <c r="I240" s="503"/>
      <c r="J240" s="503"/>
      <c r="K240" s="503"/>
      <c r="L240" s="503"/>
      <c r="M240" s="503"/>
      <c r="N240" s="503"/>
      <c r="O240" s="503"/>
      <c r="P240" s="503"/>
    </row>
    <row r="241" spans="1:16" ht="13.5" thickBot="1">
      <c r="A241" s="651" t="s">
        <v>123</v>
      </c>
      <c r="B241" s="652"/>
      <c r="C241" s="652"/>
      <c r="D241" s="485" t="s">
        <v>66</v>
      </c>
      <c r="E241" s="486"/>
      <c r="F241" s="486"/>
      <c r="G241" s="485" t="s">
        <v>67</v>
      </c>
      <c r="H241" s="486"/>
      <c r="I241" s="486"/>
      <c r="J241" s="485" t="s">
        <v>68</v>
      </c>
      <c r="K241" s="486"/>
      <c r="L241" s="486"/>
      <c r="M241" s="503"/>
      <c r="N241" s="503"/>
      <c r="O241" s="503"/>
      <c r="P241" s="95" t="s">
        <v>178</v>
      </c>
    </row>
    <row r="242" spans="1:20" ht="45" customHeight="1">
      <c r="A242" s="226" t="s">
        <v>124</v>
      </c>
      <c r="B242" s="183" t="s">
        <v>275</v>
      </c>
      <c r="C242" s="210">
        <v>0.05</v>
      </c>
      <c r="D242" s="141" t="s">
        <v>257</v>
      </c>
      <c r="E242" s="135">
        <v>1</v>
      </c>
      <c r="F242" s="190"/>
      <c r="G242" s="143" t="s">
        <v>285</v>
      </c>
      <c r="H242" s="135">
        <v>2</v>
      </c>
      <c r="I242" s="190"/>
      <c r="J242" s="143" t="s">
        <v>286</v>
      </c>
      <c r="K242" s="135">
        <v>3</v>
      </c>
      <c r="L242" s="190"/>
      <c r="M242" s="706"/>
      <c r="N242" s="707"/>
      <c r="O242" s="708"/>
      <c r="P242" s="203">
        <f aca="true" t="shared" si="50" ref="P242:P250">MAX(Q242:T242)</f>
        <v>0</v>
      </c>
      <c r="Q242" s="155">
        <f aca="true" t="shared" si="51" ref="Q242:Q250">IF(F242&gt;0,C242*E242,0)</f>
        <v>0</v>
      </c>
      <c r="R242" s="155">
        <f>IF(I242&gt;0,$C242*H242,0)</f>
        <v>0</v>
      </c>
      <c r="S242" s="155">
        <f>IF(L242&gt;0,$C242*K242,0)</f>
        <v>0</v>
      </c>
      <c r="T242" s="155">
        <f aca="true" t="shared" si="52" ref="T242:T250">IF(O242&gt;0,$C242*N242,0)</f>
        <v>0</v>
      </c>
    </row>
    <row r="243" spans="1:20" s="12" customFormat="1" ht="45" customHeight="1">
      <c r="A243" s="200" t="s">
        <v>129</v>
      </c>
      <c r="B243" s="170"/>
      <c r="C243" s="207">
        <v>0.16</v>
      </c>
      <c r="D243" s="142" t="s">
        <v>280</v>
      </c>
      <c r="E243" s="55">
        <v>1</v>
      </c>
      <c r="F243" s="189"/>
      <c r="G243" s="59" t="s">
        <v>261</v>
      </c>
      <c r="H243" s="55">
        <v>2</v>
      </c>
      <c r="I243" s="189"/>
      <c r="J243" s="59" t="s">
        <v>133</v>
      </c>
      <c r="K243" s="55">
        <v>3</v>
      </c>
      <c r="L243" s="189"/>
      <c r="M243" s="691"/>
      <c r="N243" s="431"/>
      <c r="O243" s="498"/>
      <c r="P243" s="204">
        <f t="shared" si="50"/>
        <v>0</v>
      </c>
      <c r="Q243" s="155">
        <f t="shared" si="51"/>
        <v>0</v>
      </c>
      <c r="R243" s="155">
        <f aca="true" t="shared" si="53" ref="R243:R250">IF(I243&gt;0,$C243*H243,0)</f>
        <v>0</v>
      </c>
      <c r="S243" s="155">
        <f aca="true" t="shared" si="54" ref="S243:S250">IF(L243&gt;0,$C243*K243,0)</f>
        <v>0</v>
      </c>
      <c r="T243" s="155">
        <f t="shared" si="52"/>
        <v>0</v>
      </c>
    </row>
    <row r="244" spans="1:20" s="12" customFormat="1" ht="45" customHeight="1">
      <c r="A244" s="587" t="s">
        <v>134</v>
      </c>
      <c r="B244" s="612"/>
      <c r="C244" s="208">
        <v>0.24</v>
      </c>
      <c r="D244" s="142" t="s">
        <v>243</v>
      </c>
      <c r="E244" s="55">
        <v>1</v>
      </c>
      <c r="F244" s="189"/>
      <c r="G244" s="59" t="s">
        <v>137</v>
      </c>
      <c r="H244" s="55">
        <v>2</v>
      </c>
      <c r="I244" s="189"/>
      <c r="J244" s="59" t="s">
        <v>262</v>
      </c>
      <c r="K244" s="55">
        <v>3</v>
      </c>
      <c r="L244" s="189"/>
      <c r="M244" s="691"/>
      <c r="N244" s="431"/>
      <c r="O244" s="498"/>
      <c r="P244" s="204">
        <f t="shared" si="50"/>
        <v>0</v>
      </c>
      <c r="Q244" s="155">
        <f t="shared" si="51"/>
        <v>0</v>
      </c>
      <c r="R244" s="155">
        <f t="shared" si="53"/>
        <v>0</v>
      </c>
      <c r="S244" s="155">
        <f t="shared" si="54"/>
        <v>0</v>
      </c>
      <c r="T244" s="155">
        <f t="shared" si="52"/>
        <v>0</v>
      </c>
    </row>
    <row r="245" spans="1:20" s="12" customFormat="1" ht="45" customHeight="1">
      <c r="A245" s="587" t="s">
        <v>139</v>
      </c>
      <c r="B245" s="612"/>
      <c r="C245" s="208">
        <v>0.1</v>
      </c>
      <c r="D245" s="142" t="s">
        <v>264</v>
      </c>
      <c r="E245" s="55">
        <v>1</v>
      </c>
      <c r="F245" s="189"/>
      <c r="G245" s="59" t="s">
        <v>265</v>
      </c>
      <c r="H245" s="55">
        <v>2</v>
      </c>
      <c r="I245" s="189"/>
      <c r="J245" s="59" t="s">
        <v>266</v>
      </c>
      <c r="K245" s="55">
        <v>3</v>
      </c>
      <c r="L245" s="189"/>
      <c r="M245" s="691"/>
      <c r="N245" s="431"/>
      <c r="O245" s="498"/>
      <c r="P245" s="204">
        <f t="shared" si="50"/>
        <v>0</v>
      </c>
      <c r="Q245" s="155">
        <f t="shared" si="51"/>
        <v>0</v>
      </c>
      <c r="R245" s="155">
        <f t="shared" si="53"/>
        <v>0</v>
      </c>
      <c r="S245" s="155">
        <f t="shared" si="54"/>
        <v>0</v>
      </c>
      <c r="T245" s="155">
        <f t="shared" si="52"/>
        <v>0</v>
      </c>
    </row>
    <row r="246" spans="1:20" s="12" customFormat="1" ht="45" customHeight="1">
      <c r="A246" s="587" t="s">
        <v>177</v>
      </c>
      <c r="B246" s="612"/>
      <c r="C246" s="208">
        <v>0.01</v>
      </c>
      <c r="D246" s="142" t="s">
        <v>201</v>
      </c>
      <c r="E246" s="55">
        <v>1</v>
      </c>
      <c r="F246" s="189"/>
      <c r="G246" s="59" t="s">
        <v>208</v>
      </c>
      <c r="H246" s="55">
        <v>2</v>
      </c>
      <c r="I246" s="189"/>
      <c r="J246" s="59" t="s">
        <v>281</v>
      </c>
      <c r="K246" s="55">
        <v>3</v>
      </c>
      <c r="L246" s="189"/>
      <c r="M246" s="691"/>
      <c r="N246" s="431"/>
      <c r="O246" s="498"/>
      <c r="P246" s="204">
        <f t="shared" si="50"/>
        <v>0</v>
      </c>
      <c r="Q246" s="155">
        <f t="shared" si="51"/>
        <v>0</v>
      </c>
      <c r="R246" s="155">
        <f t="shared" si="53"/>
        <v>0</v>
      </c>
      <c r="S246" s="155">
        <f t="shared" si="54"/>
        <v>0</v>
      </c>
      <c r="T246" s="155">
        <f t="shared" si="52"/>
        <v>0</v>
      </c>
    </row>
    <row r="247" spans="1:20" s="12" customFormat="1" ht="45" customHeight="1">
      <c r="A247" s="587" t="s">
        <v>149</v>
      </c>
      <c r="B247" s="612"/>
      <c r="C247" s="208">
        <v>0.13</v>
      </c>
      <c r="D247" s="142" t="s">
        <v>245</v>
      </c>
      <c r="E247" s="55">
        <v>1</v>
      </c>
      <c r="F247" s="189"/>
      <c r="G247" s="59" t="s">
        <v>267</v>
      </c>
      <c r="H247" s="55">
        <v>2</v>
      </c>
      <c r="I247" s="189"/>
      <c r="J247" s="59" t="s">
        <v>268</v>
      </c>
      <c r="K247" s="55">
        <v>3</v>
      </c>
      <c r="L247" s="189"/>
      <c r="M247" s="691"/>
      <c r="N247" s="431"/>
      <c r="O247" s="498"/>
      <c r="P247" s="204">
        <f t="shared" si="50"/>
        <v>0</v>
      </c>
      <c r="Q247" s="155">
        <f t="shared" si="51"/>
        <v>0</v>
      </c>
      <c r="R247" s="155">
        <f t="shared" si="53"/>
        <v>0</v>
      </c>
      <c r="S247" s="155">
        <f t="shared" si="54"/>
        <v>0</v>
      </c>
      <c r="T247" s="155">
        <f t="shared" si="52"/>
        <v>0</v>
      </c>
    </row>
    <row r="248" spans="1:20" s="12" customFormat="1" ht="45" customHeight="1">
      <c r="A248" s="587" t="s">
        <v>154</v>
      </c>
      <c r="B248" s="612"/>
      <c r="C248" s="208">
        <v>0.08</v>
      </c>
      <c r="D248" s="142" t="s">
        <v>203</v>
      </c>
      <c r="E248" s="55">
        <v>1</v>
      </c>
      <c r="F248" s="189"/>
      <c r="G248" s="59" t="s">
        <v>157</v>
      </c>
      <c r="H248" s="55">
        <v>2</v>
      </c>
      <c r="I248" s="189"/>
      <c r="J248" s="59" t="s">
        <v>282</v>
      </c>
      <c r="K248" s="55">
        <v>3</v>
      </c>
      <c r="L248" s="189"/>
      <c r="M248" s="691"/>
      <c r="N248" s="431"/>
      <c r="O248" s="498"/>
      <c r="P248" s="204">
        <f t="shared" si="50"/>
        <v>0</v>
      </c>
      <c r="Q248" s="155">
        <f t="shared" si="51"/>
        <v>0</v>
      </c>
      <c r="R248" s="155">
        <f t="shared" si="53"/>
        <v>0</v>
      </c>
      <c r="S248" s="155">
        <f t="shared" si="54"/>
        <v>0</v>
      </c>
      <c r="T248" s="155">
        <f t="shared" si="52"/>
        <v>0</v>
      </c>
    </row>
    <row r="249" spans="1:20" s="12" customFormat="1" ht="45" customHeight="1">
      <c r="A249" s="587" t="s">
        <v>159</v>
      </c>
      <c r="B249" s="612"/>
      <c r="C249" s="208">
        <v>0.13</v>
      </c>
      <c r="D249" s="142" t="s">
        <v>283</v>
      </c>
      <c r="E249" s="55">
        <v>1</v>
      </c>
      <c r="F249" s="189"/>
      <c r="G249" s="59" t="s">
        <v>209</v>
      </c>
      <c r="H249" s="55">
        <v>2</v>
      </c>
      <c r="I249" s="189"/>
      <c r="J249" s="59" t="s">
        <v>272</v>
      </c>
      <c r="K249" s="55">
        <v>3</v>
      </c>
      <c r="L249" s="189"/>
      <c r="M249" s="691"/>
      <c r="N249" s="431"/>
      <c r="O249" s="498"/>
      <c r="P249" s="204">
        <f t="shared" si="50"/>
        <v>0</v>
      </c>
      <c r="Q249" s="155">
        <f t="shared" si="51"/>
        <v>0</v>
      </c>
      <c r="R249" s="155">
        <f t="shared" si="53"/>
        <v>0</v>
      </c>
      <c r="S249" s="155">
        <f t="shared" si="54"/>
        <v>0</v>
      </c>
      <c r="T249" s="155">
        <f t="shared" si="52"/>
        <v>0</v>
      </c>
    </row>
    <row r="250" spans="1:20" s="12" customFormat="1" ht="45" customHeight="1" thickBot="1">
      <c r="A250" s="621" t="s">
        <v>234</v>
      </c>
      <c r="B250" s="606"/>
      <c r="C250" s="209">
        <v>0.1</v>
      </c>
      <c r="D250" s="117" t="s">
        <v>284</v>
      </c>
      <c r="E250" s="104">
        <v>1</v>
      </c>
      <c r="F250" s="174"/>
      <c r="G250" s="103" t="s">
        <v>274</v>
      </c>
      <c r="H250" s="104">
        <v>2</v>
      </c>
      <c r="I250" s="174"/>
      <c r="J250" s="103" t="s">
        <v>167</v>
      </c>
      <c r="K250" s="104">
        <v>3</v>
      </c>
      <c r="L250" s="174"/>
      <c r="M250" s="699"/>
      <c r="N250" s="495"/>
      <c r="O250" s="496"/>
      <c r="P250" s="205">
        <f t="shared" si="50"/>
        <v>0</v>
      </c>
      <c r="Q250" s="155">
        <f t="shared" si="51"/>
        <v>0</v>
      </c>
      <c r="R250" s="155">
        <f t="shared" si="53"/>
        <v>0</v>
      </c>
      <c r="S250" s="155">
        <f t="shared" si="54"/>
        <v>0</v>
      </c>
      <c r="T250" s="155">
        <f t="shared" si="52"/>
        <v>0</v>
      </c>
    </row>
    <row r="251" spans="1:16" s="12" customFormat="1" ht="28.5" customHeight="1" thickBot="1">
      <c r="A251" s="2"/>
      <c r="B251" s="2"/>
      <c r="C251" s="2"/>
      <c r="D251" s="479" t="s">
        <v>168</v>
      </c>
      <c r="E251" s="481"/>
      <c r="F251" s="481"/>
      <c r="G251" s="479" t="s">
        <v>169</v>
      </c>
      <c r="H251" s="479"/>
      <c r="I251" s="479"/>
      <c r="J251" s="479" t="s">
        <v>170</v>
      </c>
      <c r="K251" s="552"/>
      <c r="L251" s="552"/>
      <c r="M251" s="2"/>
      <c r="P251" s="154">
        <f>SUM(P242:P250)</f>
        <v>0</v>
      </c>
    </row>
    <row r="252" spans="1:13" s="212" customFormat="1" ht="12">
      <c r="A252" s="211"/>
      <c r="B252" s="211"/>
      <c r="C252" s="211"/>
      <c r="D252" s="554"/>
      <c r="E252" s="555"/>
      <c r="F252" s="555"/>
      <c r="G252" s="473" t="s">
        <v>66</v>
      </c>
      <c r="H252" s="473"/>
      <c r="I252" s="473"/>
      <c r="J252" s="473" t="s">
        <v>171</v>
      </c>
      <c r="K252" s="553"/>
      <c r="L252" s="553"/>
      <c r="M252" s="211"/>
    </row>
    <row r="253" spans="1:13" s="212" customFormat="1" ht="12">
      <c r="A253" s="211"/>
      <c r="B253" s="211"/>
      <c r="C253" s="211"/>
      <c r="D253" s="556"/>
      <c r="E253" s="555"/>
      <c r="F253" s="555"/>
      <c r="G253" s="473" t="s">
        <v>67</v>
      </c>
      <c r="H253" s="473"/>
      <c r="I253" s="473"/>
      <c r="J253" s="473" t="s">
        <v>172</v>
      </c>
      <c r="K253" s="553"/>
      <c r="L253" s="553"/>
      <c r="M253" s="211"/>
    </row>
    <row r="254" spans="1:13" s="212" customFormat="1" ht="12.75" thickBot="1">
      <c r="A254" s="211"/>
      <c r="B254" s="211"/>
      <c r="C254" s="211"/>
      <c r="D254" s="557"/>
      <c r="E254" s="558"/>
      <c r="F254" s="558"/>
      <c r="G254" s="471" t="s">
        <v>68</v>
      </c>
      <c r="H254" s="471"/>
      <c r="I254" s="471"/>
      <c r="J254" s="471" t="s">
        <v>211</v>
      </c>
      <c r="K254" s="550"/>
      <c r="L254" s="550"/>
      <c r="M254" s="211"/>
    </row>
    <row r="256" spans="1:16" ht="1.5" customHeight="1">
      <c r="A256" s="66"/>
      <c r="B256" s="66"/>
      <c r="C256" s="66"/>
      <c r="D256" s="66"/>
      <c r="E256" s="66"/>
      <c r="F256" s="66"/>
      <c r="G256" s="66"/>
      <c r="H256" s="66"/>
      <c r="I256" s="66"/>
      <c r="J256" s="66"/>
      <c r="K256" s="66"/>
      <c r="L256" s="66"/>
      <c r="M256" s="66"/>
      <c r="N256" s="66"/>
      <c r="O256" s="66"/>
      <c r="P256" s="66"/>
    </row>
    <row r="257" spans="1:16" s="63" customFormat="1" ht="15">
      <c r="A257" s="76" t="s">
        <v>119</v>
      </c>
      <c r="B257" s="76"/>
      <c r="C257" s="76"/>
      <c r="D257" s="489" t="s">
        <v>96</v>
      </c>
      <c r="E257" s="490"/>
      <c r="F257" s="490"/>
      <c r="G257" s="490"/>
      <c r="H257" s="490"/>
      <c r="I257" s="490"/>
      <c r="J257" s="490"/>
      <c r="K257" s="490"/>
      <c r="L257" s="490"/>
      <c r="M257" s="490"/>
      <c r="N257" s="490"/>
      <c r="O257" s="490"/>
      <c r="P257" s="490"/>
    </row>
    <row r="258" spans="1:20" ht="4.5" customHeight="1">
      <c r="A258" s="1"/>
      <c r="B258" s="1"/>
      <c r="C258" s="1"/>
      <c r="D258" s="1"/>
      <c r="E258" s="1"/>
      <c r="F258" s="1"/>
      <c r="G258" s="1"/>
      <c r="H258" s="1"/>
      <c r="I258" s="1"/>
      <c r="J258" s="1"/>
      <c r="K258" s="1"/>
      <c r="L258" s="1"/>
      <c r="M258" s="46"/>
      <c r="N258" s="1"/>
      <c r="O258" s="1"/>
      <c r="P258" s="1"/>
      <c r="Q258" s="51"/>
      <c r="R258" s="51"/>
      <c r="S258" s="51"/>
      <c r="T258" s="51"/>
    </row>
    <row r="259" spans="1:16" ht="31.5" customHeight="1" thickBot="1">
      <c r="A259" s="653" t="s">
        <v>295</v>
      </c>
      <c r="B259" s="657"/>
      <c r="C259" s="657"/>
      <c r="D259" s="657"/>
      <c r="E259" s="657"/>
      <c r="F259" s="657"/>
      <c r="G259" s="657"/>
      <c r="H259" s="657"/>
      <c r="I259" s="657"/>
      <c r="J259" s="657"/>
      <c r="K259" s="657"/>
      <c r="L259" s="657"/>
      <c r="M259" s="657"/>
      <c r="N259" s="657"/>
      <c r="O259" s="53"/>
      <c r="P259" s="62" t="s">
        <v>288</v>
      </c>
    </row>
    <row r="260" spans="1:17" ht="13.5" thickBot="1">
      <c r="A260" s="485" t="s">
        <v>122</v>
      </c>
      <c r="B260" s="503"/>
      <c r="C260" s="503"/>
      <c r="D260" s="503"/>
      <c r="E260" s="503"/>
      <c r="F260" s="503"/>
      <c r="G260" s="503"/>
      <c r="H260" s="503"/>
      <c r="I260" s="503"/>
      <c r="J260" s="503"/>
      <c r="K260" s="503"/>
      <c r="L260" s="503"/>
      <c r="M260" s="503"/>
      <c r="N260" s="503"/>
      <c r="O260" s="503"/>
      <c r="P260" s="503"/>
      <c r="Q260" s="52"/>
    </row>
    <row r="261" spans="1:17" ht="13.5" thickBot="1">
      <c r="A261" s="651" t="s">
        <v>123</v>
      </c>
      <c r="B261" s="652"/>
      <c r="C261" s="652"/>
      <c r="D261" s="485" t="s">
        <v>65</v>
      </c>
      <c r="E261" s="486"/>
      <c r="F261" s="486"/>
      <c r="G261" s="485" t="s">
        <v>66</v>
      </c>
      <c r="H261" s="486"/>
      <c r="I261" s="486"/>
      <c r="J261" s="485" t="s">
        <v>67</v>
      </c>
      <c r="K261" s="486"/>
      <c r="L261" s="486"/>
      <c r="M261" s="486"/>
      <c r="N261" s="486"/>
      <c r="O261" s="486"/>
      <c r="P261" s="95" t="s">
        <v>178</v>
      </c>
      <c r="Q261" s="52"/>
    </row>
    <row r="262" spans="1:20" s="12" customFormat="1" ht="45" customHeight="1">
      <c r="A262" s="226" t="s">
        <v>124</v>
      </c>
      <c r="B262" s="183" t="s">
        <v>275</v>
      </c>
      <c r="C262" s="118">
        <v>0.06</v>
      </c>
      <c r="D262" s="143" t="s">
        <v>256</v>
      </c>
      <c r="E262" s="135">
        <v>1</v>
      </c>
      <c r="F262" s="190"/>
      <c r="G262" s="143" t="s">
        <v>257</v>
      </c>
      <c r="H262" s="135">
        <v>2</v>
      </c>
      <c r="I262" s="190"/>
      <c r="J262" s="143" t="s">
        <v>285</v>
      </c>
      <c r="K262" s="135">
        <v>3</v>
      </c>
      <c r="L262" s="190"/>
      <c r="M262" s="194"/>
      <c r="N262" s="221"/>
      <c r="O262" s="221"/>
      <c r="P262" s="218">
        <f aca="true" t="shared" si="55" ref="P262:P270">MAX(Q262:T262)</f>
        <v>0</v>
      </c>
      <c r="Q262" s="155">
        <f aca="true" t="shared" si="56" ref="Q262:Q270">IF(F262&gt;0,C262*E262,0)</f>
        <v>0</v>
      </c>
      <c r="R262" s="155">
        <f>IF(I262&gt;0,$C262*H262,0)</f>
        <v>0</v>
      </c>
      <c r="S262" s="155">
        <f>IF(L262&gt;0,$C262*K262,0)</f>
        <v>0</v>
      </c>
      <c r="T262" s="155">
        <f aca="true" t="shared" si="57" ref="T262:T270">IF(O262&gt;0,$C262*N262,0)</f>
        <v>0</v>
      </c>
    </row>
    <row r="263" spans="1:20" s="12" customFormat="1" ht="45" customHeight="1">
      <c r="A263" s="200" t="s">
        <v>129</v>
      </c>
      <c r="B263" s="170"/>
      <c r="C263" s="119">
        <v>0.13</v>
      </c>
      <c r="D263" s="59" t="s">
        <v>130</v>
      </c>
      <c r="E263" s="55">
        <v>1</v>
      </c>
      <c r="F263" s="189"/>
      <c r="G263" s="59" t="s">
        <v>198</v>
      </c>
      <c r="H263" s="55">
        <v>2</v>
      </c>
      <c r="I263" s="189"/>
      <c r="J263" s="59" t="s">
        <v>261</v>
      </c>
      <c r="K263" s="55">
        <v>3</v>
      </c>
      <c r="L263" s="189"/>
      <c r="M263" s="36"/>
      <c r="N263" s="222"/>
      <c r="O263" s="222"/>
      <c r="P263" s="219">
        <f t="shared" si="55"/>
        <v>0</v>
      </c>
      <c r="Q263" s="155">
        <f t="shared" si="56"/>
        <v>0</v>
      </c>
      <c r="R263" s="155">
        <f aca="true" t="shared" si="58" ref="R263:R270">IF(I263&gt;0,$C263*H263,0)</f>
        <v>0</v>
      </c>
      <c r="S263" s="155">
        <f aca="true" t="shared" si="59" ref="S263:S270">IF(L263&gt;0,$C263*K263,0)</f>
        <v>0</v>
      </c>
      <c r="T263" s="155">
        <f t="shared" si="57"/>
        <v>0</v>
      </c>
    </row>
    <row r="264" spans="1:20" s="12" customFormat="1" ht="45" customHeight="1">
      <c r="A264" s="587" t="s">
        <v>134</v>
      </c>
      <c r="B264" s="612"/>
      <c r="C264" s="119">
        <v>0.4</v>
      </c>
      <c r="D264" s="59" t="s">
        <v>240</v>
      </c>
      <c r="E264" s="55">
        <v>1</v>
      </c>
      <c r="F264" s="189"/>
      <c r="G264" s="59" t="s">
        <v>243</v>
      </c>
      <c r="H264" s="55">
        <v>2</v>
      </c>
      <c r="I264" s="189"/>
      <c r="J264" s="59" t="s">
        <v>137</v>
      </c>
      <c r="K264" s="55">
        <v>3</v>
      </c>
      <c r="L264" s="189"/>
      <c r="M264" s="36"/>
      <c r="N264" s="222"/>
      <c r="O264" s="222"/>
      <c r="P264" s="219">
        <f t="shared" si="55"/>
        <v>0</v>
      </c>
      <c r="Q264" s="155">
        <f t="shared" si="56"/>
        <v>0</v>
      </c>
      <c r="R264" s="155">
        <f t="shared" si="58"/>
        <v>0</v>
      </c>
      <c r="S264" s="155">
        <f t="shared" si="59"/>
        <v>0</v>
      </c>
      <c r="T264" s="155">
        <f t="shared" si="57"/>
        <v>0</v>
      </c>
    </row>
    <row r="265" spans="1:20" s="12" customFormat="1" ht="45" customHeight="1">
      <c r="A265" s="587" t="s">
        <v>139</v>
      </c>
      <c r="B265" s="612"/>
      <c r="C265" s="119">
        <v>0.08</v>
      </c>
      <c r="D265" s="59" t="s">
        <v>289</v>
      </c>
      <c r="E265" s="55">
        <v>1</v>
      </c>
      <c r="F265" s="189"/>
      <c r="G265" s="59" t="s">
        <v>264</v>
      </c>
      <c r="H265" s="55">
        <v>2</v>
      </c>
      <c r="I265" s="189"/>
      <c r="J265" s="59" t="s">
        <v>290</v>
      </c>
      <c r="K265" s="55">
        <v>3</v>
      </c>
      <c r="L265" s="189"/>
      <c r="M265" s="36"/>
      <c r="N265" s="222"/>
      <c r="O265" s="222"/>
      <c r="P265" s="219">
        <f t="shared" si="55"/>
        <v>0</v>
      </c>
      <c r="Q265" s="155">
        <f t="shared" si="56"/>
        <v>0</v>
      </c>
      <c r="R265" s="155">
        <f t="shared" si="58"/>
        <v>0</v>
      </c>
      <c r="S265" s="155">
        <f t="shared" si="59"/>
        <v>0</v>
      </c>
      <c r="T265" s="155">
        <f t="shared" si="57"/>
        <v>0</v>
      </c>
    </row>
    <row r="266" spans="1:20" s="12" customFormat="1" ht="45" customHeight="1">
      <c r="A266" s="587" t="s">
        <v>177</v>
      </c>
      <c r="B266" s="612"/>
      <c r="C266" s="119">
        <v>0.01</v>
      </c>
      <c r="D266" s="59" t="s">
        <v>189</v>
      </c>
      <c r="E266" s="55">
        <v>1</v>
      </c>
      <c r="F266" s="189"/>
      <c r="G266" s="59" t="s">
        <v>201</v>
      </c>
      <c r="H266" s="55">
        <v>2</v>
      </c>
      <c r="I266" s="189"/>
      <c r="J266" s="59" t="s">
        <v>281</v>
      </c>
      <c r="K266" s="55">
        <v>3</v>
      </c>
      <c r="L266" s="189"/>
      <c r="M266" s="36"/>
      <c r="N266" s="222"/>
      <c r="O266" s="222"/>
      <c r="P266" s="219">
        <f t="shared" si="55"/>
        <v>0</v>
      </c>
      <c r="Q266" s="155">
        <f t="shared" si="56"/>
        <v>0</v>
      </c>
      <c r="R266" s="155">
        <f t="shared" si="58"/>
        <v>0</v>
      </c>
      <c r="S266" s="155">
        <f t="shared" si="59"/>
        <v>0</v>
      </c>
      <c r="T266" s="155">
        <f t="shared" si="57"/>
        <v>0</v>
      </c>
    </row>
    <row r="267" spans="1:20" s="12" customFormat="1" ht="45" customHeight="1">
      <c r="A267" s="587" t="s">
        <v>149</v>
      </c>
      <c r="B267" s="612"/>
      <c r="C267" s="119">
        <v>0.06</v>
      </c>
      <c r="D267" s="59" t="s">
        <v>241</v>
      </c>
      <c r="E267" s="55">
        <v>1</v>
      </c>
      <c r="F267" s="189"/>
      <c r="G267" s="59" t="s">
        <v>245</v>
      </c>
      <c r="H267" s="55">
        <v>2</v>
      </c>
      <c r="I267" s="189"/>
      <c r="J267" s="59" t="s">
        <v>267</v>
      </c>
      <c r="K267" s="55">
        <v>3</v>
      </c>
      <c r="L267" s="189"/>
      <c r="M267" s="36"/>
      <c r="N267" s="222"/>
      <c r="O267" s="222"/>
      <c r="P267" s="219">
        <f t="shared" si="55"/>
        <v>0</v>
      </c>
      <c r="Q267" s="155">
        <f t="shared" si="56"/>
        <v>0</v>
      </c>
      <c r="R267" s="155">
        <f t="shared" si="58"/>
        <v>0</v>
      </c>
      <c r="S267" s="155">
        <f t="shared" si="59"/>
        <v>0</v>
      </c>
      <c r="T267" s="155">
        <f t="shared" si="57"/>
        <v>0</v>
      </c>
    </row>
    <row r="268" spans="1:20" s="12" customFormat="1" ht="45" customHeight="1">
      <c r="A268" s="587" t="s">
        <v>154</v>
      </c>
      <c r="B268" s="612"/>
      <c r="C268" s="119">
        <v>0.06</v>
      </c>
      <c r="D268" s="59" t="s">
        <v>190</v>
      </c>
      <c r="E268" s="55">
        <v>1</v>
      </c>
      <c r="F268" s="189"/>
      <c r="G268" s="59" t="s">
        <v>291</v>
      </c>
      <c r="H268" s="55">
        <v>2</v>
      </c>
      <c r="I268" s="189"/>
      <c r="J268" s="59" t="s">
        <v>157</v>
      </c>
      <c r="K268" s="55">
        <v>3</v>
      </c>
      <c r="L268" s="189"/>
      <c r="M268" s="36"/>
      <c r="N268" s="222"/>
      <c r="O268" s="222"/>
      <c r="P268" s="219">
        <f t="shared" si="55"/>
        <v>0</v>
      </c>
      <c r="Q268" s="155">
        <f t="shared" si="56"/>
        <v>0</v>
      </c>
      <c r="R268" s="155">
        <f t="shared" si="58"/>
        <v>0</v>
      </c>
      <c r="S268" s="155">
        <f t="shared" si="59"/>
        <v>0</v>
      </c>
      <c r="T268" s="155">
        <f t="shared" si="57"/>
        <v>0</v>
      </c>
    </row>
    <row r="269" spans="1:20" s="12" customFormat="1" ht="45" customHeight="1">
      <c r="A269" s="587" t="s">
        <v>159</v>
      </c>
      <c r="B269" s="612"/>
      <c r="C269" s="119">
        <v>0.11</v>
      </c>
      <c r="D269" s="59" t="s">
        <v>160</v>
      </c>
      <c r="E269" s="55">
        <v>1</v>
      </c>
      <c r="F269" s="189"/>
      <c r="G269" s="59" t="s">
        <v>270</v>
      </c>
      <c r="H269" s="55">
        <v>2</v>
      </c>
      <c r="I269" s="189"/>
      <c r="J269" s="59" t="s">
        <v>292</v>
      </c>
      <c r="K269" s="55">
        <v>3</v>
      </c>
      <c r="L269" s="189"/>
      <c r="M269" s="36"/>
      <c r="N269" s="222"/>
      <c r="O269" s="222"/>
      <c r="P269" s="219">
        <f t="shared" si="55"/>
        <v>0</v>
      </c>
      <c r="Q269" s="155">
        <f t="shared" si="56"/>
        <v>0</v>
      </c>
      <c r="R269" s="155">
        <f t="shared" si="58"/>
        <v>0</v>
      </c>
      <c r="S269" s="155">
        <f t="shared" si="59"/>
        <v>0</v>
      </c>
      <c r="T269" s="155">
        <f t="shared" si="57"/>
        <v>0</v>
      </c>
    </row>
    <row r="270" spans="1:20" s="12" customFormat="1" ht="45" customHeight="1" thickBot="1">
      <c r="A270" s="621" t="s">
        <v>234</v>
      </c>
      <c r="B270" s="606"/>
      <c r="C270" s="120">
        <v>0.09</v>
      </c>
      <c r="D270" s="103" t="s">
        <v>242</v>
      </c>
      <c r="E270" s="104">
        <v>1</v>
      </c>
      <c r="F270" s="174"/>
      <c r="G270" s="103" t="s">
        <v>293</v>
      </c>
      <c r="H270" s="104">
        <v>2</v>
      </c>
      <c r="I270" s="174"/>
      <c r="J270" s="103" t="s">
        <v>294</v>
      </c>
      <c r="K270" s="104">
        <v>3</v>
      </c>
      <c r="L270" s="174"/>
      <c r="M270" s="91"/>
      <c r="N270" s="223"/>
      <c r="O270" s="223"/>
      <c r="P270" s="220">
        <f t="shared" si="55"/>
        <v>0</v>
      </c>
      <c r="Q270" s="155">
        <f t="shared" si="56"/>
        <v>0</v>
      </c>
      <c r="R270" s="155">
        <f t="shared" si="58"/>
        <v>0</v>
      </c>
      <c r="S270" s="155">
        <f t="shared" si="59"/>
        <v>0</v>
      </c>
      <c r="T270" s="155">
        <f t="shared" si="57"/>
        <v>0</v>
      </c>
    </row>
    <row r="271" spans="1:17" ht="28.5" customHeight="1" thickBot="1">
      <c r="A271" s="1"/>
      <c r="B271" s="1"/>
      <c r="C271" s="1"/>
      <c r="D271" s="479" t="s">
        <v>168</v>
      </c>
      <c r="E271" s="481"/>
      <c r="F271" s="481"/>
      <c r="G271" s="479" t="s">
        <v>169</v>
      </c>
      <c r="H271" s="479"/>
      <c r="I271" s="479"/>
      <c r="J271" s="479" t="s">
        <v>170</v>
      </c>
      <c r="K271" s="481"/>
      <c r="L271" s="481"/>
      <c r="N271" s="67"/>
      <c r="O271" s="67"/>
      <c r="P271" s="228">
        <f>SUM(P262:P270)</f>
        <v>0</v>
      </c>
      <c r="Q271" s="213"/>
    </row>
    <row r="272" spans="1:17" s="81" customFormat="1" ht="12">
      <c r="A272" s="79"/>
      <c r="B272" s="79"/>
      <c r="C272" s="79"/>
      <c r="D272" s="580"/>
      <c r="E272" s="581"/>
      <c r="F272" s="581"/>
      <c r="G272" s="548" t="s">
        <v>65</v>
      </c>
      <c r="H272" s="548"/>
      <c r="I272" s="548"/>
      <c r="J272" s="548" t="s">
        <v>171</v>
      </c>
      <c r="K272" s="548"/>
      <c r="L272" s="548"/>
      <c r="M272" s="79"/>
      <c r="N272" s="224"/>
      <c r="O272" s="224"/>
      <c r="P272" s="224"/>
      <c r="Q272" s="225"/>
    </row>
    <row r="273" spans="1:17" s="81" customFormat="1" ht="12">
      <c r="A273" s="79"/>
      <c r="B273" s="79"/>
      <c r="C273" s="79"/>
      <c r="D273" s="556"/>
      <c r="E273" s="581"/>
      <c r="F273" s="581"/>
      <c r="G273" s="548" t="s">
        <v>66</v>
      </c>
      <c r="H273" s="548"/>
      <c r="I273" s="548"/>
      <c r="J273" s="548" t="s">
        <v>172</v>
      </c>
      <c r="K273" s="548"/>
      <c r="L273" s="548"/>
      <c r="M273" s="79"/>
      <c r="N273" s="224"/>
      <c r="O273" s="224"/>
      <c r="P273" s="224"/>
      <c r="Q273" s="225"/>
    </row>
    <row r="274" spans="1:17" s="81" customFormat="1" ht="12.75" thickBot="1">
      <c r="A274" s="79"/>
      <c r="B274" s="79"/>
      <c r="C274" s="79"/>
      <c r="D274" s="557"/>
      <c r="E274" s="582"/>
      <c r="F274" s="582"/>
      <c r="G274" s="583" t="s">
        <v>67</v>
      </c>
      <c r="H274" s="583"/>
      <c r="I274" s="583"/>
      <c r="J274" s="583" t="s">
        <v>211</v>
      </c>
      <c r="K274" s="583"/>
      <c r="L274" s="583"/>
      <c r="M274" s="79"/>
      <c r="N274" s="225"/>
      <c r="O274" s="225"/>
      <c r="P274" s="224"/>
      <c r="Q274" s="225"/>
    </row>
    <row r="275" spans="1:16" ht="1.5" customHeight="1">
      <c r="A275" s="66"/>
      <c r="B275" s="66"/>
      <c r="C275" s="66"/>
      <c r="D275" s="66"/>
      <c r="E275" s="66"/>
      <c r="F275" s="66"/>
      <c r="G275" s="66"/>
      <c r="H275" s="66"/>
      <c r="I275" s="66"/>
      <c r="J275" s="66"/>
      <c r="K275" s="66"/>
      <c r="L275" s="66"/>
      <c r="M275" s="66"/>
      <c r="N275" s="66"/>
      <c r="O275" s="66"/>
      <c r="P275" s="66"/>
    </row>
    <row r="276" spans="1:16" s="63" customFormat="1" ht="15">
      <c r="A276" s="76" t="s">
        <v>119</v>
      </c>
      <c r="B276" s="76"/>
      <c r="C276" s="76"/>
      <c r="D276" s="489" t="s">
        <v>96</v>
      </c>
      <c r="E276" s="490"/>
      <c r="F276" s="490"/>
      <c r="G276" s="490"/>
      <c r="H276" s="490"/>
      <c r="I276" s="490"/>
      <c r="J276" s="490"/>
      <c r="K276" s="490"/>
      <c r="L276" s="490"/>
      <c r="M276" s="490"/>
      <c r="N276" s="490"/>
      <c r="O276" s="490"/>
      <c r="P276" s="490"/>
    </row>
    <row r="277" spans="1:20" ht="4.5" customHeight="1">
      <c r="A277" s="1"/>
      <c r="B277" s="1"/>
      <c r="C277" s="1"/>
      <c r="D277" s="1"/>
      <c r="E277" s="1"/>
      <c r="F277" s="1"/>
      <c r="G277" s="1"/>
      <c r="H277" s="1"/>
      <c r="I277" s="1"/>
      <c r="J277" s="1"/>
      <c r="K277" s="1"/>
      <c r="L277" s="1"/>
      <c r="M277" s="46"/>
      <c r="N277" s="1"/>
      <c r="O277" s="1"/>
      <c r="P277" s="1"/>
      <c r="Q277" s="51"/>
      <c r="R277" s="51"/>
      <c r="S277" s="51"/>
      <c r="T277" s="51"/>
    </row>
    <row r="278" spans="1:16" s="63" customFormat="1" ht="31.5" customHeight="1" thickBot="1">
      <c r="A278" s="653" t="s">
        <v>296</v>
      </c>
      <c r="B278" s="654"/>
      <c r="C278" s="654"/>
      <c r="D278" s="654"/>
      <c r="E278" s="654"/>
      <c r="F278" s="654"/>
      <c r="G278" s="654"/>
      <c r="H278" s="654"/>
      <c r="I278" s="654"/>
      <c r="J278" s="654"/>
      <c r="K278" s="654"/>
      <c r="L278" s="654"/>
      <c r="M278" s="654"/>
      <c r="N278" s="654"/>
      <c r="O278" s="214"/>
      <c r="P278" s="62" t="s">
        <v>288</v>
      </c>
    </row>
    <row r="279" spans="1:17" ht="13.5" thickBot="1">
      <c r="A279" s="485" t="s">
        <v>122</v>
      </c>
      <c r="B279" s="503"/>
      <c r="C279" s="503"/>
      <c r="D279" s="503"/>
      <c r="E279" s="503"/>
      <c r="F279" s="503"/>
      <c r="G279" s="503"/>
      <c r="H279" s="503"/>
      <c r="I279" s="503"/>
      <c r="J279" s="503"/>
      <c r="K279" s="503"/>
      <c r="L279" s="503"/>
      <c r="M279" s="503"/>
      <c r="N279" s="503"/>
      <c r="O279" s="503"/>
      <c r="P279" s="503"/>
      <c r="Q279" s="52"/>
    </row>
    <row r="280" spans="1:17" ht="13.5" thickBot="1">
      <c r="A280" s="651" t="s">
        <v>123</v>
      </c>
      <c r="B280" s="652"/>
      <c r="C280" s="652"/>
      <c r="D280" s="485" t="s">
        <v>65</v>
      </c>
      <c r="E280" s="486"/>
      <c r="F280" s="486"/>
      <c r="G280" s="485" t="s">
        <v>66</v>
      </c>
      <c r="H280" s="486"/>
      <c r="I280" s="486"/>
      <c r="J280" s="485" t="s">
        <v>67</v>
      </c>
      <c r="K280" s="486"/>
      <c r="L280" s="486"/>
      <c r="M280" s="486"/>
      <c r="N280" s="486"/>
      <c r="O280" s="486"/>
      <c r="P280" s="95" t="s">
        <v>178</v>
      </c>
      <c r="Q280" s="52"/>
    </row>
    <row r="281" spans="1:20" s="12" customFormat="1" ht="45" customHeight="1">
      <c r="A281" s="605" t="s">
        <v>124</v>
      </c>
      <c r="B281" s="536"/>
      <c r="C281" s="118">
        <v>0.06</v>
      </c>
      <c r="D281" s="60" t="s">
        <v>125</v>
      </c>
      <c r="E281" s="135">
        <v>1</v>
      </c>
      <c r="F281" s="190"/>
      <c r="G281" s="58" t="s">
        <v>205</v>
      </c>
      <c r="H281" s="135">
        <v>2</v>
      </c>
      <c r="I281" s="190"/>
      <c r="J281" s="58" t="s">
        <v>297</v>
      </c>
      <c r="K281" s="135">
        <v>3</v>
      </c>
      <c r="L281" s="190"/>
      <c r="M281" s="194"/>
      <c r="N281" s="221"/>
      <c r="O281" s="221"/>
      <c r="P281" s="218">
        <f aca="true" t="shared" si="60" ref="P281:P289">MAX(Q281:T281)</f>
        <v>0</v>
      </c>
      <c r="Q281" s="155">
        <f aca="true" t="shared" si="61" ref="Q281:Q289">IF(F281&gt;0,C281*E281,0)</f>
        <v>0</v>
      </c>
      <c r="R281" s="155">
        <f>IF(I281&gt;0,$C281*H281,0)</f>
        <v>0</v>
      </c>
      <c r="S281" s="155">
        <f>IF(L281&gt;0,$C281*K281,0)</f>
        <v>0</v>
      </c>
      <c r="T281" s="155">
        <f aca="true" t="shared" si="62" ref="T281:T289">IF(O281&gt;0,$C281*N281,0)</f>
        <v>0</v>
      </c>
    </row>
    <row r="282" spans="1:20" s="12" customFormat="1" ht="45" customHeight="1">
      <c r="A282" s="200" t="s">
        <v>129</v>
      </c>
      <c r="B282" s="170"/>
      <c r="C282" s="119">
        <v>0.13</v>
      </c>
      <c r="D282" s="60" t="s">
        <v>130</v>
      </c>
      <c r="E282" s="55">
        <v>1</v>
      </c>
      <c r="F282" s="189"/>
      <c r="G282" s="58" t="s">
        <v>198</v>
      </c>
      <c r="H282" s="55">
        <v>2</v>
      </c>
      <c r="I282" s="189"/>
      <c r="J282" s="58" t="s">
        <v>261</v>
      </c>
      <c r="K282" s="55">
        <v>3</v>
      </c>
      <c r="L282" s="189"/>
      <c r="M282" s="36"/>
      <c r="N282" s="222"/>
      <c r="O282" s="222"/>
      <c r="P282" s="219">
        <f t="shared" si="60"/>
        <v>0</v>
      </c>
      <c r="Q282" s="155">
        <f t="shared" si="61"/>
        <v>0</v>
      </c>
      <c r="R282" s="155">
        <f aca="true" t="shared" si="63" ref="R282:R289">IF(I282&gt;0,$C282*H282,0)</f>
        <v>0</v>
      </c>
      <c r="S282" s="155">
        <f aca="true" t="shared" si="64" ref="S282:S289">IF(L282&gt;0,$C282*K282,0)</f>
        <v>0</v>
      </c>
      <c r="T282" s="155">
        <f t="shared" si="62"/>
        <v>0</v>
      </c>
    </row>
    <row r="283" spans="1:20" s="12" customFormat="1" ht="45" customHeight="1">
      <c r="A283" s="587" t="s">
        <v>134</v>
      </c>
      <c r="B283" s="612"/>
      <c r="C283" s="119">
        <v>0.4</v>
      </c>
      <c r="D283" s="60" t="s">
        <v>240</v>
      </c>
      <c r="E283" s="55">
        <v>1</v>
      </c>
      <c r="F283" s="189"/>
      <c r="G283" s="58" t="s">
        <v>243</v>
      </c>
      <c r="H283" s="55">
        <v>2</v>
      </c>
      <c r="I283" s="189"/>
      <c r="J283" s="58" t="s">
        <v>137</v>
      </c>
      <c r="K283" s="55">
        <v>3</v>
      </c>
      <c r="L283" s="189"/>
      <c r="M283" s="36"/>
      <c r="N283" s="222"/>
      <c r="O283" s="222"/>
      <c r="P283" s="219">
        <f t="shared" si="60"/>
        <v>0</v>
      </c>
      <c r="Q283" s="155">
        <f t="shared" si="61"/>
        <v>0</v>
      </c>
      <c r="R283" s="155">
        <f t="shared" si="63"/>
        <v>0</v>
      </c>
      <c r="S283" s="155">
        <f t="shared" si="64"/>
        <v>0</v>
      </c>
      <c r="T283" s="155">
        <f t="shared" si="62"/>
        <v>0</v>
      </c>
    </row>
    <row r="284" spans="1:20" s="12" customFormat="1" ht="45" customHeight="1">
      <c r="A284" s="587" t="s">
        <v>139</v>
      </c>
      <c r="B284" s="612"/>
      <c r="C284" s="119">
        <v>0.08</v>
      </c>
      <c r="D284" s="60" t="s">
        <v>289</v>
      </c>
      <c r="E284" s="55">
        <v>1</v>
      </c>
      <c r="F284" s="189"/>
      <c r="G284" s="58" t="s">
        <v>264</v>
      </c>
      <c r="H284" s="55">
        <v>2</v>
      </c>
      <c r="I284" s="189"/>
      <c r="J284" s="58" t="s">
        <v>290</v>
      </c>
      <c r="K284" s="55">
        <v>3</v>
      </c>
      <c r="L284" s="189"/>
      <c r="M284" s="36"/>
      <c r="N284" s="222"/>
      <c r="O284" s="222"/>
      <c r="P284" s="219">
        <f t="shared" si="60"/>
        <v>0</v>
      </c>
      <c r="Q284" s="155">
        <f t="shared" si="61"/>
        <v>0</v>
      </c>
      <c r="R284" s="155">
        <f t="shared" si="63"/>
        <v>0</v>
      </c>
      <c r="S284" s="155">
        <f t="shared" si="64"/>
        <v>0</v>
      </c>
      <c r="T284" s="155">
        <f t="shared" si="62"/>
        <v>0</v>
      </c>
    </row>
    <row r="285" spans="1:20" s="12" customFormat="1" ht="45" customHeight="1">
      <c r="A285" s="587" t="s">
        <v>177</v>
      </c>
      <c r="B285" s="612"/>
      <c r="C285" s="119">
        <v>0.01</v>
      </c>
      <c r="D285" s="60" t="s">
        <v>189</v>
      </c>
      <c r="E285" s="55">
        <v>1</v>
      </c>
      <c r="F285" s="189"/>
      <c r="G285" s="58" t="s">
        <v>201</v>
      </c>
      <c r="H285" s="55">
        <v>2</v>
      </c>
      <c r="I285" s="189"/>
      <c r="J285" s="58" t="s">
        <v>281</v>
      </c>
      <c r="K285" s="55">
        <v>3</v>
      </c>
      <c r="L285" s="189"/>
      <c r="M285" s="36"/>
      <c r="N285" s="222"/>
      <c r="O285" s="222"/>
      <c r="P285" s="219">
        <f t="shared" si="60"/>
        <v>0</v>
      </c>
      <c r="Q285" s="155">
        <f t="shared" si="61"/>
        <v>0</v>
      </c>
      <c r="R285" s="155">
        <f t="shared" si="63"/>
        <v>0</v>
      </c>
      <c r="S285" s="155">
        <f t="shared" si="64"/>
        <v>0</v>
      </c>
      <c r="T285" s="155">
        <f t="shared" si="62"/>
        <v>0</v>
      </c>
    </row>
    <row r="286" spans="1:20" s="12" customFormat="1" ht="45" customHeight="1">
      <c r="A286" s="587" t="s">
        <v>149</v>
      </c>
      <c r="B286" s="612"/>
      <c r="C286" s="119">
        <v>0.06</v>
      </c>
      <c r="D286" s="60" t="s">
        <v>241</v>
      </c>
      <c r="E286" s="55">
        <v>1</v>
      </c>
      <c r="F286" s="189"/>
      <c r="G286" s="58" t="s">
        <v>245</v>
      </c>
      <c r="H286" s="55">
        <v>2</v>
      </c>
      <c r="I286" s="189"/>
      <c r="J286" s="58" t="s">
        <v>267</v>
      </c>
      <c r="K286" s="55">
        <v>3</v>
      </c>
      <c r="L286" s="189"/>
      <c r="M286" s="36"/>
      <c r="N286" s="222"/>
      <c r="O286" s="222"/>
      <c r="P286" s="219">
        <f t="shared" si="60"/>
        <v>0</v>
      </c>
      <c r="Q286" s="155">
        <f t="shared" si="61"/>
        <v>0</v>
      </c>
      <c r="R286" s="155">
        <f t="shared" si="63"/>
        <v>0</v>
      </c>
      <c r="S286" s="155">
        <f t="shared" si="64"/>
        <v>0</v>
      </c>
      <c r="T286" s="155">
        <f t="shared" si="62"/>
        <v>0</v>
      </c>
    </row>
    <row r="287" spans="1:20" s="12" customFormat="1" ht="45" customHeight="1">
      <c r="A287" s="587" t="s">
        <v>154</v>
      </c>
      <c r="B287" s="612"/>
      <c r="C287" s="119">
        <v>0.06</v>
      </c>
      <c r="D287" s="60" t="s">
        <v>190</v>
      </c>
      <c r="E287" s="55">
        <v>1</v>
      </c>
      <c r="F287" s="189"/>
      <c r="G287" s="58" t="s">
        <v>291</v>
      </c>
      <c r="H287" s="55">
        <v>2</v>
      </c>
      <c r="I287" s="189"/>
      <c r="J287" s="58" t="s">
        <v>157</v>
      </c>
      <c r="K287" s="55">
        <v>3</v>
      </c>
      <c r="L287" s="189"/>
      <c r="M287" s="36"/>
      <c r="N287" s="222"/>
      <c r="O287" s="222"/>
      <c r="P287" s="219">
        <f t="shared" si="60"/>
        <v>0</v>
      </c>
      <c r="Q287" s="155">
        <f t="shared" si="61"/>
        <v>0</v>
      </c>
      <c r="R287" s="155">
        <f t="shared" si="63"/>
        <v>0</v>
      </c>
      <c r="S287" s="155">
        <f t="shared" si="64"/>
        <v>0</v>
      </c>
      <c r="T287" s="155">
        <f t="shared" si="62"/>
        <v>0</v>
      </c>
    </row>
    <row r="288" spans="1:20" s="12" customFormat="1" ht="45" customHeight="1">
      <c r="A288" s="587" t="s">
        <v>159</v>
      </c>
      <c r="B288" s="612"/>
      <c r="C288" s="119">
        <v>0.11</v>
      </c>
      <c r="D288" s="60" t="s">
        <v>160</v>
      </c>
      <c r="E288" s="55">
        <v>1</v>
      </c>
      <c r="F288" s="189"/>
      <c r="G288" s="58" t="s">
        <v>270</v>
      </c>
      <c r="H288" s="55">
        <v>2</v>
      </c>
      <c r="I288" s="189"/>
      <c r="J288" s="58" t="s">
        <v>292</v>
      </c>
      <c r="K288" s="55">
        <v>3</v>
      </c>
      <c r="L288" s="189"/>
      <c r="M288" s="36"/>
      <c r="N288" s="222"/>
      <c r="O288" s="222"/>
      <c r="P288" s="219">
        <f t="shared" si="60"/>
        <v>0</v>
      </c>
      <c r="Q288" s="155">
        <f t="shared" si="61"/>
        <v>0</v>
      </c>
      <c r="R288" s="155">
        <f t="shared" si="63"/>
        <v>0</v>
      </c>
      <c r="S288" s="155">
        <f t="shared" si="64"/>
        <v>0</v>
      </c>
      <c r="T288" s="155">
        <f t="shared" si="62"/>
        <v>0</v>
      </c>
    </row>
    <row r="289" spans="1:20" s="12" customFormat="1" ht="45" customHeight="1" thickBot="1">
      <c r="A289" s="621" t="s">
        <v>234</v>
      </c>
      <c r="B289" s="606"/>
      <c r="C289" s="120">
        <v>0.09</v>
      </c>
      <c r="D289" s="60" t="s">
        <v>242</v>
      </c>
      <c r="E289" s="104">
        <v>1</v>
      </c>
      <c r="F289" s="174"/>
      <c r="G289" s="58" t="s">
        <v>293</v>
      </c>
      <c r="H289" s="104">
        <v>2</v>
      </c>
      <c r="I289" s="174"/>
      <c r="J289" s="58" t="s">
        <v>294</v>
      </c>
      <c r="K289" s="104">
        <v>3</v>
      </c>
      <c r="L289" s="174"/>
      <c r="M289" s="91"/>
      <c r="N289" s="223"/>
      <c r="O289" s="223"/>
      <c r="P289" s="220">
        <f t="shared" si="60"/>
        <v>0</v>
      </c>
      <c r="Q289" s="155">
        <f t="shared" si="61"/>
        <v>0</v>
      </c>
      <c r="R289" s="155">
        <f t="shared" si="63"/>
        <v>0</v>
      </c>
      <c r="S289" s="155">
        <f t="shared" si="64"/>
        <v>0</v>
      </c>
      <c r="T289" s="155">
        <f t="shared" si="62"/>
        <v>0</v>
      </c>
    </row>
    <row r="290" spans="1:17" ht="28.5" customHeight="1" thickBot="1">
      <c r="A290" s="1"/>
      <c r="B290" s="1"/>
      <c r="C290" s="1"/>
      <c r="D290" s="479" t="s">
        <v>168</v>
      </c>
      <c r="E290" s="481"/>
      <c r="F290" s="481"/>
      <c r="G290" s="479" t="s">
        <v>169</v>
      </c>
      <c r="H290" s="479"/>
      <c r="I290" s="479"/>
      <c r="J290" s="479" t="s">
        <v>170</v>
      </c>
      <c r="K290" s="481"/>
      <c r="L290" s="481"/>
      <c r="N290" s="67"/>
      <c r="O290" s="67"/>
      <c r="P290" s="227">
        <f>SUM(P281:P289)</f>
        <v>0</v>
      </c>
      <c r="Q290" s="213"/>
    </row>
    <row r="291" spans="1:20" ht="12.75">
      <c r="A291" s="79"/>
      <c r="B291" s="79"/>
      <c r="C291" s="79"/>
      <c r="D291" s="580"/>
      <c r="E291" s="581"/>
      <c r="F291" s="581"/>
      <c r="G291" s="548" t="s">
        <v>65</v>
      </c>
      <c r="H291" s="548"/>
      <c r="I291" s="548"/>
      <c r="J291" s="548" t="s">
        <v>171</v>
      </c>
      <c r="K291" s="548"/>
      <c r="L291" s="548"/>
      <c r="M291" s="79"/>
      <c r="N291" s="224"/>
      <c r="O291" s="224"/>
      <c r="P291" s="224"/>
      <c r="Q291" s="225"/>
      <c r="R291" s="81"/>
      <c r="S291" s="81"/>
      <c r="T291" s="81"/>
    </row>
    <row r="292" spans="1:20" ht="12.75">
      <c r="A292" s="79"/>
      <c r="B292" s="79"/>
      <c r="C292" s="79"/>
      <c r="D292" s="556"/>
      <c r="E292" s="581"/>
      <c r="F292" s="581"/>
      <c r="G292" s="548" t="s">
        <v>66</v>
      </c>
      <c r="H292" s="548"/>
      <c r="I292" s="548"/>
      <c r="J292" s="548" t="s">
        <v>172</v>
      </c>
      <c r="K292" s="548"/>
      <c r="L292" s="548"/>
      <c r="M292" s="79"/>
      <c r="N292" s="224"/>
      <c r="O292" s="224"/>
      <c r="P292" s="224"/>
      <c r="Q292" s="225"/>
      <c r="R292" s="81"/>
      <c r="S292" s="81"/>
      <c r="T292" s="81"/>
    </row>
    <row r="293" spans="1:20" ht="13.5" thickBot="1">
      <c r="A293" s="79"/>
      <c r="B293" s="79"/>
      <c r="C293" s="79"/>
      <c r="D293" s="557"/>
      <c r="E293" s="582"/>
      <c r="F293" s="582"/>
      <c r="G293" s="583" t="s">
        <v>67</v>
      </c>
      <c r="H293" s="583"/>
      <c r="I293" s="583"/>
      <c r="J293" s="583" t="s">
        <v>211</v>
      </c>
      <c r="K293" s="583"/>
      <c r="L293" s="583"/>
      <c r="M293" s="79"/>
      <c r="N293" s="225"/>
      <c r="O293" s="225"/>
      <c r="P293" s="224"/>
      <c r="Q293" s="225"/>
      <c r="R293" s="81"/>
      <c r="S293" s="81"/>
      <c r="T293" s="81"/>
    </row>
    <row r="294" spans="1:16" ht="1.5" customHeight="1">
      <c r="A294" s="66"/>
      <c r="B294" s="66"/>
      <c r="C294" s="66"/>
      <c r="D294" s="66"/>
      <c r="E294" s="66"/>
      <c r="F294" s="66"/>
      <c r="G294" s="66"/>
      <c r="H294" s="66"/>
      <c r="I294" s="66"/>
      <c r="J294" s="66"/>
      <c r="K294" s="66"/>
      <c r="L294" s="66"/>
      <c r="M294" s="66"/>
      <c r="N294" s="66"/>
      <c r="O294" s="66"/>
      <c r="P294" s="66"/>
    </row>
    <row r="295" spans="1:16" s="63" customFormat="1" ht="15">
      <c r="A295" s="76" t="s">
        <v>119</v>
      </c>
      <c r="B295" s="76"/>
      <c r="C295" s="76"/>
      <c r="D295" s="489" t="s">
        <v>96</v>
      </c>
      <c r="E295" s="490"/>
      <c r="F295" s="490"/>
      <c r="G295" s="490"/>
      <c r="H295" s="490"/>
      <c r="I295" s="490"/>
      <c r="J295" s="490"/>
      <c r="K295" s="490"/>
      <c r="L295" s="490"/>
      <c r="M295" s="490"/>
      <c r="N295" s="490"/>
      <c r="O295" s="490"/>
      <c r="P295" s="490"/>
    </row>
    <row r="296" spans="1:20" ht="4.5" customHeight="1">
      <c r="A296" s="1"/>
      <c r="B296" s="1"/>
      <c r="C296" s="1"/>
      <c r="D296" s="1"/>
      <c r="E296" s="1"/>
      <c r="F296" s="1"/>
      <c r="G296" s="1"/>
      <c r="H296" s="1"/>
      <c r="I296" s="1"/>
      <c r="J296" s="1"/>
      <c r="K296" s="1"/>
      <c r="L296" s="1"/>
      <c r="M296" s="46"/>
      <c r="N296" s="1"/>
      <c r="O296" s="1"/>
      <c r="P296" s="1"/>
      <c r="Q296" s="51"/>
      <c r="R296" s="51"/>
      <c r="S296" s="51"/>
      <c r="T296" s="51"/>
    </row>
    <row r="297" spans="1:16" s="63" customFormat="1" ht="15.75" thickBot="1">
      <c r="A297" s="96" t="s">
        <v>298</v>
      </c>
      <c r="B297" s="96"/>
      <c r="C297" s="76"/>
      <c r="D297" s="76"/>
      <c r="E297" s="76"/>
      <c r="F297" s="76"/>
      <c r="G297" s="76"/>
      <c r="H297" s="76"/>
      <c r="I297" s="76"/>
      <c r="J297" s="76"/>
      <c r="K297" s="76"/>
      <c r="L297" s="76"/>
      <c r="M297" s="76"/>
      <c r="N297" s="76"/>
      <c r="O297" s="62"/>
      <c r="P297" s="62" t="s">
        <v>299</v>
      </c>
    </row>
    <row r="298" spans="1:16" ht="13.5" thickBot="1">
      <c r="A298" s="595" t="s">
        <v>122</v>
      </c>
      <c r="B298" s="591"/>
      <c r="C298" s="591"/>
      <c r="D298" s="591"/>
      <c r="E298" s="591"/>
      <c r="F298" s="591"/>
      <c r="G298" s="591"/>
      <c r="H298" s="591"/>
      <c r="I298" s="591"/>
      <c r="J298" s="591"/>
      <c r="K298" s="591"/>
      <c r="L298" s="591"/>
      <c r="M298" s="591"/>
      <c r="N298" s="591"/>
      <c r="O298" s="591"/>
      <c r="P298" s="594"/>
    </row>
    <row r="299" spans="1:16" ht="13.5" thickBot="1">
      <c r="A299" s="648" t="s">
        <v>123</v>
      </c>
      <c r="B299" s="649"/>
      <c r="C299" s="650"/>
      <c r="D299" s="491" t="s">
        <v>65</v>
      </c>
      <c r="E299" s="623"/>
      <c r="F299" s="624"/>
      <c r="G299" s="491" t="s">
        <v>66</v>
      </c>
      <c r="H299" s="623"/>
      <c r="I299" s="624"/>
      <c r="J299" s="491" t="s">
        <v>67</v>
      </c>
      <c r="K299" s="576"/>
      <c r="L299" s="577"/>
      <c r="M299" s="647"/>
      <c r="N299" s="576"/>
      <c r="O299" s="577"/>
      <c r="P299" s="95" t="s">
        <v>178</v>
      </c>
    </row>
    <row r="300" spans="1:20" s="12" customFormat="1" ht="45" customHeight="1">
      <c r="A300" s="605" t="s">
        <v>124</v>
      </c>
      <c r="B300" s="536"/>
      <c r="C300" s="124">
        <v>0.07</v>
      </c>
      <c r="D300" s="143" t="s">
        <v>125</v>
      </c>
      <c r="E300" s="135">
        <v>1</v>
      </c>
      <c r="F300" s="190"/>
      <c r="G300" s="232" t="s">
        <v>308</v>
      </c>
      <c r="H300" s="135">
        <v>2</v>
      </c>
      <c r="I300" s="190"/>
      <c r="J300" s="143" t="s">
        <v>301</v>
      </c>
      <c r="K300" s="135">
        <v>3</v>
      </c>
      <c r="L300" s="190"/>
      <c r="M300" s="194"/>
      <c r="N300" s="157"/>
      <c r="O300" s="157"/>
      <c r="P300" s="229">
        <f aca="true" t="shared" si="65" ref="P300:P308">MAX(Q300:T300)</f>
        <v>0</v>
      </c>
      <c r="Q300" s="155">
        <f aca="true" t="shared" si="66" ref="Q300:Q308">IF(F300&gt;0,C300*E300,0)</f>
        <v>0</v>
      </c>
      <c r="R300" s="155">
        <f>IF(I300&gt;0,$C300*H300,0)</f>
        <v>0</v>
      </c>
      <c r="S300" s="155">
        <f>IF(L300&gt;0,$C300*K300,0)</f>
        <v>0</v>
      </c>
      <c r="T300" s="155">
        <f aca="true" t="shared" si="67" ref="T300:T308">IF(O300&gt;0,$C300*N300,0)</f>
        <v>0</v>
      </c>
    </row>
    <row r="301" spans="1:20" s="12" customFormat="1" ht="45" customHeight="1">
      <c r="A301" s="200" t="s">
        <v>129</v>
      </c>
      <c r="B301" s="170"/>
      <c r="C301" s="233">
        <v>0.09</v>
      </c>
      <c r="D301" s="59" t="s">
        <v>130</v>
      </c>
      <c r="E301" s="55">
        <v>1</v>
      </c>
      <c r="F301" s="189"/>
      <c r="G301" s="59" t="s">
        <v>198</v>
      </c>
      <c r="H301" s="55">
        <v>2</v>
      </c>
      <c r="I301" s="189"/>
      <c r="J301" s="59" t="s">
        <v>261</v>
      </c>
      <c r="K301" s="55">
        <v>3</v>
      </c>
      <c r="L301" s="189"/>
      <c r="M301" s="36"/>
      <c r="N301" s="159"/>
      <c r="O301" s="159"/>
      <c r="P301" s="230">
        <f t="shared" si="65"/>
        <v>0</v>
      </c>
      <c r="Q301" s="155">
        <f t="shared" si="66"/>
        <v>0</v>
      </c>
      <c r="R301" s="155">
        <f aca="true" t="shared" si="68" ref="R301:R308">IF(I301&gt;0,$C301*H301,0)</f>
        <v>0</v>
      </c>
      <c r="S301" s="155">
        <f aca="true" t="shared" si="69" ref="S301:S308">IF(L301&gt;0,$C301*K301,0)</f>
        <v>0</v>
      </c>
      <c r="T301" s="155">
        <f t="shared" si="67"/>
        <v>0</v>
      </c>
    </row>
    <row r="302" spans="1:20" s="12" customFormat="1" ht="45" customHeight="1">
      <c r="A302" s="587" t="s">
        <v>134</v>
      </c>
      <c r="B302" s="612"/>
      <c r="C302" s="233">
        <v>0.29</v>
      </c>
      <c r="D302" s="59" t="s">
        <v>240</v>
      </c>
      <c r="E302" s="55">
        <v>1</v>
      </c>
      <c r="F302" s="189"/>
      <c r="G302" s="59" t="s">
        <v>243</v>
      </c>
      <c r="H302" s="55">
        <v>2</v>
      </c>
      <c r="I302" s="189"/>
      <c r="J302" s="59" t="s">
        <v>248</v>
      </c>
      <c r="K302" s="55">
        <v>3</v>
      </c>
      <c r="L302" s="189"/>
      <c r="M302" s="36"/>
      <c r="N302" s="159"/>
      <c r="O302" s="159"/>
      <c r="P302" s="230">
        <f t="shared" si="65"/>
        <v>0</v>
      </c>
      <c r="Q302" s="155">
        <f t="shared" si="66"/>
        <v>0</v>
      </c>
      <c r="R302" s="155">
        <f t="shared" si="68"/>
        <v>0</v>
      </c>
      <c r="S302" s="155">
        <f t="shared" si="69"/>
        <v>0</v>
      </c>
      <c r="T302" s="155">
        <f t="shared" si="67"/>
        <v>0</v>
      </c>
    </row>
    <row r="303" spans="1:20" s="12" customFormat="1" ht="45" customHeight="1">
      <c r="A303" s="587" t="s">
        <v>139</v>
      </c>
      <c r="B303" s="612"/>
      <c r="C303" s="233">
        <v>0.09</v>
      </c>
      <c r="D303" s="59" t="s">
        <v>313</v>
      </c>
      <c r="E303" s="55">
        <v>1</v>
      </c>
      <c r="F303" s="189"/>
      <c r="G303" s="59" t="s">
        <v>309</v>
      </c>
      <c r="H303" s="55">
        <v>2</v>
      </c>
      <c r="I303" s="189"/>
      <c r="J303" s="59" t="s">
        <v>314</v>
      </c>
      <c r="K303" s="55">
        <v>3</v>
      </c>
      <c r="L303" s="189"/>
      <c r="M303" s="36"/>
      <c r="N303" s="159"/>
      <c r="O303" s="159"/>
      <c r="P303" s="230">
        <f t="shared" si="65"/>
        <v>0</v>
      </c>
      <c r="Q303" s="155">
        <f t="shared" si="66"/>
        <v>0</v>
      </c>
      <c r="R303" s="155">
        <f t="shared" si="68"/>
        <v>0</v>
      </c>
      <c r="S303" s="155">
        <f t="shared" si="69"/>
        <v>0</v>
      </c>
      <c r="T303" s="155">
        <f t="shared" si="67"/>
        <v>0</v>
      </c>
    </row>
    <row r="304" spans="1:20" s="12" customFormat="1" ht="45" customHeight="1">
      <c r="A304" s="587" t="s">
        <v>177</v>
      </c>
      <c r="B304" s="612"/>
      <c r="C304" s="233">
        <v>0.01</v>
      </c>
      <c r="D304" s="59" t="s">
        <v>189</v>
      </c>
      <c r="E304" s="55">
        <v>1</v>
      </c>
      <c r="F304" s="189"/>
      <c r="G304" s="59" t="s">
        <v>201</v>
      </c>
      <c r="H304" s="55">
        <v>2</v>
      </c>
      <c r="I304" s="189"/>
      <c r="J304" s="59" t="s">
        <v>208</v>
      </c>
      <c r="K304" s="55">
        <v>3</v>
      </c>
      <c r="L304" s="189"/>
      <c r="M304" s="36"/>
      <c r="N304" s="159"/>
      <c r="O304" s="159"/>
      <c r="P304" s="230">
        <f t="shared" si="65"/>
        <v>0</v>
      </c>
      <c r="Q304" s="155">
        <f t="shared" si="66"/>
        <v>0</v>
      </c>
      <c r="R304" s="155">
        <f t="shared" si="68"/>
        <v>0</v>
      </c>
      <c r="S304" s="155">
        <f t="shared" si="69"/>
        <v>0</v>
      </c>
      <c r="T304" s="155">
        <f t="shared" si="67"/>
        <v>0</v>
      </c>
    </row>
    <row r="305" spans="1:20" s="12" customFormat="1" ht="45" customHeight="1">
      <c r="A305" s="587" t="s">
        <v>149</v>
      </c>
      <c r="B305" s="612"/>
      <c r="C305" s="233">
        <v>0.11</v>
      </c>
      <c r="D305" s="59" t="s">
        <v>241</v>
      </c>
      <c r="E305" s="55">
        <v>1</v>
      </c>
      <c r="F305" s="189"/>
      <c r="G305" s="59" t="s">
        <v>245</v>
      </c>
      <c r="H305" s="55">
        <v>2</v>
      </c>
      <c r="I305" s="189"/>
      <c r="J305" s="59" t="s">
        <v>315</v>
      </c>
      <c r="K305" s="55">
        <v>3</v>
      </c>
      <c r="L305" s="189"/>
      <c r="M305" s="36"/>
      <c r="N305" s="159"/>
      <c r="O305" s="159"/>
      <c r="P305" s="230">
        <f t="shared" si="65"/>
        <v>0</v>
      </c>
      <c r="Q305" s="155">
        <f t="shared" si="66"/>
        <v>0</v>
      </c>
      <c r="R305" s="155">
        <f t="shared" si="68"/>
        <v>0</v>
      </c>
      <c r="S305" s="155">
        <f t="shared" si="69"/>
        <v>0</v>
      </c>
      <c r="T305" s="155">
        <f t="shared" si="67"/>
        <v>0</v>
      </c>
    </row>
    <row r="306" spans="1:20" s="12" customFormat="1" ht="45" customHeight="1">
      <c r="A306" s="587" t="s">
        <v>154</v>
      </c>
      <c r="B306" s="612"/>
      <c r="C306" s="233">
        <v>0.07</v>
      </c>
      <c r="D306" s="59" t="s">
        <v>190</v>
      </c>
      <c r="E306" s="55">
        <v>1</v>
      </c>
      <c r="F306" s="189"/>
      <c r="G306" s="59" t="s">
        <v>203</v>
      </c>
      <c r="H306" s="55">
        <v>2</v>
      </c>
      <c r="I306" s="189"/>
      <c r="J306" s="59" t="s">
        <v>316</v>
      </c>
      <c r="K306" s="55">
        <v>3</v>
      </c>
      <c r="L306" s="189"/>
      <c r="M306" s="36"/>
      <c r="N306" s="159"/>
      <c r="O306" s="159"/>
      <c r="P306" s="230">
        <f t="shared" si="65"/>
        <v>0</v>
      </c>
      <c r="Q306" s="155">
        <f t="shared" si="66"/>
        <v>0</v>
      </c>
      <c r="R306" s="155">
        <f t="shared" si="68"/>
        <v>0</v>
      </c>
      <c r="S306" s="155">
        <f t="shared" si="69"/>
        <v>0</v>
      </c>
      <c r="T306" s="155">
        <f t="shared" si="67"/>
        <v>0</v>
      </c>
    </row>
    <row r="307" spans="1:20" s="12" customFormat="1" ht="45" customHeight="1">
      <c r="A307" s="587" t="s">
        <v>159</v>
      </c>
      <c r="B307" s="612"/>
      <c r="C307" s="233">
        <v>0.11</v>
      </c>
      <c r="D307" s="59" t="s">
        <v>160</v>
      </c>
      <c r="E307" s="55">
        <v>1</v>
      </c>
      <c r="F307" s="189"/>
      <c r="G307" s="59" t="s">
        <v>310</v>
      </c>
      <c r="H307" s="55">
        <v>2</v>
      </c>
      <c r="I307" s="189"/>
      <c r="J307" s="59" t="s">
        <v>185</v>
      </c>
      <c r="K307" s="55">
        <v>3</v>
      </c>
      <c r="L307" s="189"/>
      <c r="M307" s="36"/>
      <c r="N307" s="159"/>
      <c r="O307" s="159"/>
      <c r="P307" s="230">
        <f t="shared" si="65"/>
        <v>0</v>
      </c>
      <c r="Q307" s="155">
        <f t="shared" si="66"/>
        <v>0</v>
      </c>
      <c r="R307" s="155">
        <f t="shared" si="68"/>
        <v>0</v>
      </c>
      <c r="S307" s="155">
        <f t="shared" si="69"/>
        <v>0</v>
      </c>
      <c r="T307" s="155">
        <f t="shared" si="67"/>
        <v>0</v>
      </c>
    </row>
    <row r="308" spans="1:20" s="12" customFormat="1" ht="45" customHeight="1" thickBot="1">
      <c r="A308" s="621" t="s">
        <v>234</v>
      </c>
      <c r="B308" s="606"/>
      <c r="C308" s="234">
        <v>0.16</v>
      </c>
      <c r="D308" s="103" t="s">
        <v>312</v>
      </c>
      <c r="E308" s="104">
        <v>1</v>
      </c>
      <c r="F308" s="174"/>
      <c r="G308" s="103" t="s">
        <v>311</v>
      </c>
      <c r="H308" s="104">
        <v>2</v>
      </c>
      <c r="I308" s="174"/>
      <c r="J308" s="103" t="s">
        <v>166</v>
      </c>
      <c r="K308" s="104">
        <v>3</v>
      </c>
      <c r="L308" s="174"/>
      <c r="M308" s="91"/>
      <c r="N308" s="161"/>
      <c r="O308" s="161"/>
      <c r="P308" s="231">
        <f t="shared" si="65"/>
        <v>0</v>
      </c>
      <c r="Q308" s="155">
        <f t="shared" si="66"/>
        <v>0</v>
      </c>
      <c r="R308" s="155">
        <f t="shared" si="68"/>
        <v>0</v>
      </c>
      <c r="S308" s="155">
        <f t="shared" si="69"/>
        <v>0</v>
      </c>
      <c r="T308" s="155">
        <f t="shared" si="67"/>
        <v>0</v>
      </c>
    </row>
    <row r="309" spans="1:16" ht="28.5" customHeight="1" thickBot="1">
      <c r="A309" s="1"/>
      <c r="B309" s="1"/>
      <c r="C309" s="1"/>
      <c r="D309" s="479" t="s">
        <v>168</v>
      </c>
      <c r="E309" s="481"/>
      <c r="F309" s="481"/>
      <c r="G309" s="479" t="s">
        <v>169</v>
      </c>
      <c r="H309" s="481"/>
      <c r="I309" s="481"/>
      <c r="J309" s="479" t="s">
        <v>170</v>
      </c>
      <c r="K309" s="481"/>
      <c r="L309" s="481"/>
      <c r="N309" s="1"/>
      <c r="O309" s="1"/>
      <c r="P309" s="235">
        <f>SUM(P300:P308)</f>
        <v>0</v>
      </c>
    </row>
    <row r="310" spans="1:16" s="81" customFormat="1" ht="12.75" thickTop="1">
      <c r="A310" s="79"/>
      <c r="B310" s="79"/>
      <c r="C310" s="79"/>
      <c r="D310" s="638"/>
      <c r="E310" s="639"/>
      <c r="F310" s="640"/>
      <c r="G310" s="618" t="s">
        <v>65</v>
      </c>
      <c r="H310" s="619"/>
      <c r="I310" s="620"/>
      <c r="J310" s="548" t="s">
        <v>171</v>
      </c>
      <c r="K310" s="548"/>
      <c r="L310" s="548"/>
      <c r="M310" s="79"/>
      <c r="N310" s="79"/>
      <c r="O310" s="79"/>
      <c r="P310" s="79"/>
    </row>
    <row r="311" spans="1:16" s="81" customFormat="1" ht="12">
      <c r="A311" s="79"/>
      <c r="B311" s="79"/>
      <c r="C311" s="79"/>
      <c r="D311" s="615"/>
      <c r="E311" s="616"/>
      <c r="F311" s="617"/>
      <c r="G311" s="618" t="s">
        <v>66</v>
      </c>
      <c r="H311" s="619"/>
      <c r="I311" s="620"/>
      <c r="J311" s="548" t="s">
        <v>172</v>
      </c>
      <c r="K311" s="548"/>
      <c r="L311" s="548"/>
      <c r="M311" s="79"/>
      <c r="N311" s="82"/>
      <c r="O311" s="82"/>
      <c r="P311" s="79"/>
    </row>
    <row r="312" spans="1:16" s="81" customFormat="1" ht="12.75" thickBot="1">
      <c r="A312" s="79"/>
      <c r="B312" s="79"/>
      <c r="C312" s="79"/>
      <c r="D312" s="641"/>
      <c r="E312" s="642"/>
      <c r="F312" s="643"/>
      <c r="G312" s="644" t="s">
        <v>67</v>
      </c>
      <c r="H312" s="645"/>
      <c r="I312" s="646"/>
      <c r="J312" s="583" t="s">
        <v>211</v>
      </c>
      <c r="K312" s="583"/>
      <c r="L312" s="583"/>
      <c r="M312" s="79"/>
      <c r="N312" s="82"/>
      <c r="O312" s="82"/>
      <c r="P312" s="79"/>
    </row>
    <row r="313" spans="1:16" s="237" customFormat="1" ht="8.25">
      <c r="A313" s="236"/>
      <c r="B313" s="236"/>
      <c r="C313" s="236"/>
      <c r="D313" s="236" t="s">
        <v>317</v>
      </c>
      <c r="E313" s="236"/>
      <c r="F313" s="236"/>
      <c r="G313" s="236"/>
      <c r="H313" s="236"/>
      <c r="I313" s="236"/>
      <c r="J313" s="236"/>
      <c r="K313" s="236"/>
      <c r="L313" s="236"/>
      <c r="M313" s="236"/>
      <c r="N313" s="236"/>
      <c r="O313" s="236"/>
      <c r="P313" s="236"/>
    </row>
    <row r="314" spans="1:16" ht="1.5" customHeight="1">
      <c r="A314" s="66"/>
      <c r="B314" s="66"/>
      <c r="C314" s="66"/>
      <c r="D314" s="66"/>
      <c r="E314" s="66"/>
      <c r="F314" s="66"/>
      <c r="G314" s="66"/>
      <c r="H314" s="66"/>
      <c r="I314" s="66"/>
      <c r="J314" s="66"/>
      <c r="K314" s="66"/>
      <c r="L314" s="66"/>
      <c r="M314" s="66"/>
      <c r="N314" s="66"/>
      <c r="O314" s="66"/>
      <c r="P314" s="66"/>
    </row>
    <row r="315" spans="1:16" s="63" customFormat="1" ht="15">
      <c r="A315" s="76" t="s">
        <v>119</v>
      </c>
      <c r="B315" s="76"/>
      <c r="C315" s="76"/>
      <c r="D315" s="489" t="s">
        <v>96</v>
      </c>
      <c r="E315" s="490"/>
      <c r="F315" s="490"/>
      <c r="G315" s="490"/>
      <c r="H315" s="490"/>
      <c r="I315" s="490"/>
      <c r="J315" s="490"/>
      <c r="K315" s="490"/>
      <c r="L315" s="490"/>
      <c r="M315" s="490"/>
      <c r="N315" s="490"/>
      <c r="O315" s="490"/>
      <c r="P315" s="490"/>
    </row>
    <row r="316" spans="1:20" ht="4.5" customHeight="1">
      <c r="A316" s="1"/>
      <c r="B316" s="1"/>
      <c r="C316" s="1"/>
      <c r="D316" s="1"/>
      <c r="E316" s="1"/>
      <c r="F316" s="1"/>
      <c r="G316" s="1"/>
      <c r="H316" s="1"/>
      <c r="I316" s="1"/>
      <c r="J316" s="1"/>
      <c r="K316" s="1"/>
      <c r="L316" s="1"/>
      <c r="M316" s="46"/>
      <c r="N316" s="1"/>
      <c r="O316" s="1"/>
      <c r="P316" s="1"/>
      <c r="Q316" s="51"/>
      <c r="R316" s="51"/>
      <c r="S316" s="51"/>
      <c r="T316" s="51"/>
    </row>
    <row r="317" spans="1:18" s="63" customFormat="1" ht="15.75" thickBot="1">
      <c r="A317" s="93" t="s">
        <v>318</v>
      </c>
      <c r="B317" s="93"/>
      <c r="C317" s="93"/>
      <c r="D317" s="77"/>
      <c r="E317" s="77"/>
      <c r="F317" s="77"/>
      <c r="G317" s="77"/>
      <c r="H317" s="77"/>
      <c r="I317" s="77"/>
      <c r="J317" s="77"/>
      <c r="K317" s="77"/>
      <c r="L317" s="77"/>
      <c r="M317" s="77"/>
      <c r="O317" s="62"/>
      <c r="P317" s="62" t="s">
        <v>319</v>
      </c>
      <c r="Q317" s="257"/>
      <c r="R317" s="257"/>
    </row>
    <row r="318" spans="1:18" ht="13.5" thickBot="1">
      <c r="A318" s="491" t="s">
        <v>122</v>
      </c>
      <c r="B318" s="576"/>
      <c r="C318" s="576"/>
      <c r="D318" s="576"/>
      <c r="E318" s="576"/>
      <c r="F318" s="576"/>
      <c r="G318" s="576"/>
      <c r="H318" s="576"/>
      <c r="I318" s="576"/>
      <c r="J318" s="576"/>
      <c r="K318" s="576"/>
      <c r="L318" s="576"/>
      <c r="M318" s="576"/>
      <c r="N318" s="576"/>
      <c r="O318" s="576"/>
      <c r="P318" s="577"/>
      <c r="Q318" s="258"/>
      <c r="R318" s="258"/>
    </row>
    <row r="319" spans="1:18" ht="13.5" thickBot="1">
      <c r="A319" s="566" t="s">
        <v>123</v>
      </c>
      <c r="B319" s="486"/>
      <c r="C319" s="486"/>
      <c r="D319" s="491" t="s">
        <v>65</v>
      </c>
      <c r="E319" s="623"/>
      <c r="F319" s="624"/>
      <c r="G319" s="491" t="s">
        <v>66</v>
      </c>
      <c r="H319" s="623"/>
      <c r="I319" s="624"/>
      <c r="J319" s="491" t="s">
        <v>67</v>
      </c>
      <c r="K319" s="623"/>
      <c r="L319" s="624"/>
      <c r="M319" s="491" t="s">
        <v>68</v>
      </c>
      <c r="N319" s="623"/>
      <c r="O319" s="624"/>
      <c r="P319" s="95" t="s">
        <v>178</v>
      </c>
      <c r="Q319" s="258"/>
      <c r="R319" s="258"/>
    </row>
    <row r="320" spans="1:20" s="12" customFormat="1" ht="45" customHeight="1">
      <c r="A320" s="605" t="s">
        <v>124</v>
      </c>
      <c r="B320" s="629"/>
      <c r="C320" s="253">
        <v>0.07</v>
      </c>
      <c r="D320" s="143" t="s">
        <v>125</v>
      </c>
      <c r="E320" s="135">
        <v>1</v>
      </c>
      <c r="F320" s="190"/>
      <c r="G320" s="143" t="s">
        <v>359</v>
      </c>
      <c r="H320" s="135">
        <v>2</v>
      </c>
      <c r="I320" s="190"/>
      <c r="J320" s="143" t="s">
        <v>320</v>
      </c>
      <c r="K320" s="135">
        <v>3</v>
      </c>
      <c r="L320" s="190"/>
      <c r="M320" s="143" t="s">
        <v>128</v>
      </c>
      <c r="N320" s="135">
        <v>4</v>
      </c>
      <c r="O320" s="241"/>
      <c r="P320" s="229">
        <f aca="true" t="shared" si="70" ref="P320:P329">MAX(Q320:T320)</f>
        <v>0</v>
      </c>
      <c r="Q320" s="155">
        <f aca="true" t="shared" si="71" ref="Q320:Q328">IF(F320&gt;0,C320*E320,0)</f>
        <v>0</v>
      </c>
      <c r="R320" s="155">
        <f>IF(I320&gt;0,$C320*H320,0)</f>
        <v>0</v>
      </c>
      <c r="S320" s="155">
        <f>IF(L320&gt;0,$C320*K320,0)</f>
        <v>0</v>
      </c>
      <c r="T320" s="155">
        <f aca="true" t="shared" si="72" ref="T320:T328">IF(O320&gt;0,$C320*N320,0)</f>
        <v>0</v>
      </c>
    </row>
    <row r="321" spans="1:20" s="12" customFormat="1" ht="39" customHeight="1">
      <c r="A321" s="184" t="s">
        <v>129</v>
      </c>
      <c r="B321" s="206"/>
      <c r="C321" s="254">
        <v>0.09</v>
      </c>
      <c r="D321" s="59" t="s">
        <v>130</v>
      </c>
      <c r="E321" s="55">
        <v>1</v>
      </c>
      <c r="F321" s="189"/>
      <c r="G321" s="59" t="s">
        <v>198</v>
      </c>
      <c r="H321" s="55">
        <v>2</v>
      </c>
      <c r="I321" s="189"/>
      <c r="J321" s="59" t="s">
        <v>261</v>
      </c>
      <c r="K321" s="55">
        <v>3</v>
      </c>
      <c r="L321" s="189"/>
      <c r="M321" s="59" t="s">
        <v>133</v>
      </c>
      <c r="N321" s="55">
        <v>4</v>
      </c>
      <c r="O321" s="242"/>
      <c r="P321" s="230">
        <f t="shared" si="70"/>
        <v>0</v>
      </c>
      <c r="Q321" s="155">
        <f t="shared" si="71"/>
        <v>0</v>
      </c>
      <c r="R321" s="155">
        <f aca="true" t="shared" si="73" ref="R321:R328">IF(I321&gt;0,$C321*H321,0)</f>
        <v>0</v>
      </c>
      <c r="S321" s="155">
        <f aca="true" t="shared" si="74" ref="S321:S328">IF(L321&gt;0,$C321*K321,0)</f>
        <v>0</v>
      </c>
      <c r="T321" s="155">
        <f t="shared" si="72"/>
        <v>0</v>
      </c>
    </row>
    <row r="322" spans="1:20" s="12" customFormat="1" ht="45" customHeight="1">
      <c r="A322" s="561" t="s">
        <v>134</v>
      </c>
      <c r="B322" s="627"/>
      <c r="C322" s="254">
        <v>0.2</v>
      </c>
      <c r="D322" s="59" t="s">
        <v>240</v>
      </c>
      <c r="E322" s="55">
        <v>1</v>
      </c>
      <c r="F322" s="189"/>
      <c r="G322" s="59" t="s">
        <v>243</v>
      </c>
      <c r="H322" s="55">
        <v>2</v>
      </c>
      <c r="I322" s="189"/>
      <c r="J322" s="59" t="s">
        <v>248</v>
      </c>
      <c r="K322" s="55">
        <v>3</v>
      </c>
      <c r="L322" s="189"/>
      <c r="M322" s="59" t="s">
        <v>138</v>
      </c>
      <c r="N322" s="55">
        <v>4</v>
      </c>
      <c r="O322" s="242"/>
      <c r="P322" s="230">
        <f t="shared" si="70"/>
        <v>0</v>
      </c>
      <c r="Q322" s="155">
        <f t="shared" si="71"/>
        <v>0</v>
      </c>
      <c r="R322" s="155">
        <f t="shared" si="73"/>
        <v>0</v>
      </c>
      <c r="S322" s="155">
        <f t="shared" si="74"/>
        <v>0</v>
      </c>
      <c r="T322" s="155">
        <f t="shared" si="72"/>
        <v>0</v>
      </c>
    </row>
    <row r="323" spans="1:20" s="12" customFormat="1" ht="37.5" customHeight="1">
      <c r="A323" s="561" t="s">
        <v>139</v>
      </c>
      <c r="B323" s="627"/>
      <c r="C323" s="254">
        <v>0.18</v>
      </c>
      <c r="D323" s="59" t="s">
        <v>321</v>
      </c>
      <c r="E323" s="55">
        <v>1</v>
      </c>
      <c r="F323" s="189"/>
      <c r="G323" s="59" t="s">
        <v>334</v>
      </c>
      <c r="H323" s="55">
        <v>2</v>
      </c>
      <c r="I323" s="189"/>
      <c r="J323" s="59" t="s">
        <v>335</v>
      </c>
      <c r="K323" s="55">
        <v>3</v>
      </c>
      <c r="L323" s="189"/>
      <c r="M323" s="59" t="s">
        <v>336</v>
      </c>
      <c r="N323" s="55">
        <v>4</v>
      </c>
      <c r="O323" s="242"/>
      <c r="P323" s="230">
        <f t="shared" si="70"/>
        <v>0</v>
      </c>
      <c r="Q323" s="155">
        <f t="shared" si="71"/>
        <v>0</v>
      </c>
      <c r="R323" s="155">
        <f t="shared" si="73"/>
        <v>0</v>
      </c>
      <c r="S323" s="155">
        <f t="shared" si="74"/>
        <v>0</v>
      </c>
      <c r="T323" s="155">
        <f t="shared" si="72"/>
        <v>0</v>
      </c>
    </row>
    <row r="324" spans="1:20" s="12" customFormat="1" ht="37.5" customHeight="1">
      <c r="A324" s="561" t="s">
        <v>177</v>
      </c>
      <c r="B324" s="627"/>
      <c r="C324" s="254">
        <v>0.01</v>
      </c>
      <c r="D324" s="59" t="s">
        <v>189</v>
      </c>
      <c r="E324" s="55">
        <v>1</v>
      </c>
      <c r="F324" s="189"/>
      <c r="G324" s="59" t="s">
        <v>201</v>
      </c>
      <c r="H324" s="55">
        <v>2</v>
      </c>
      <c r="I324" s="189"/>
      <c r="J324" s="59" t="s">
        <v>147</v>
      </c>
      <c r="K324" s="55">
        <v>3</v>
      </c>
      <c r="L324" s="189"/>
      <c r="M324" s="59" t="s">
        <v>148</v>
      </c>
      <c r="N324" s="55">
        <v>4</v>
      </c>
      <c r="O324" s="242"/>
      <c r="P324" s="230">
        <f t="shared" si="70"/>
        <v>0</v>
      </c>
      <c r="Q324" s="155">
        <f t="shared" si="71"/>
        <v>0</v>
      </c>
      <c r="R324" s="155">
        <f t="shared" si="73"/>
        <v>0</v>
      </c>
      <c r="S324" s="155">
        <f t="shared" si="74"/>
        <v>0</v>
      </c>
      <c r="T324" s="155">
        <f t="shared" si="72"/>
        <v>0</v>
      </c>
    </row>
    <row r="325" spans="1:20" s="12" customFormat="1" ht="39.75" customHeight="1">
      <c r="A325" s="561" t="s">
        <v>149</v>
      </c>
      <c r="B325" s="627"/>
      <c r="C325" s="254">
        <v>0.04</v>
      </c>
      <c r="D325" s="59" t="s">
        <v>241</v>
      </c>
      <c r="E325" s="55">
        <v>1</v>
      </c>
      <c r="F325" s="189"/>
      <c r="G325" s="59" t="s">
        <v>245</v>
      </c>
      <c r="H325" s="55">
        <v>2</v>
      </c>
      <c r="I325" s="189"/>
      <c r="J325" s="59" t="s">
        <v>337</v>
      </c>
      <c r="K325" s="55">
        <v>3</v>
      </c>
      <c r="L325" s="189"/>
      <c r="M325" s="59" t="s">
        <v>268</v>
      </c>
      <c r="N325" s="55">
        <v>4</v>
      </c>
      <c r="O325" s="242"/>
      <c r="P325" s="230">
        <f t="shared" si="70"/>
        <v>0</v>
      </c>
      <c r="Q325" s="155">
        <f t="shared" si="71"/>
        <v>0</v>
      </c>
      <c r="R325" s="155">
        <f t="shared" si="73"/>
        <v>0</v>
      </c>
      <c r="S325" s="155">
        <f t="shared" si="74"/>
        <v>0</v>
      </c>
      <c r="T325" s="155">
        <f t="shared" si="72"/>
        <v>0</v>
      </c>
    </row>
    <row r="326" spans="1:20" s="12" customFormat="1" ht="39.75" customHeight="1">
      <c r="A326" s="561" t="s">
        <v>154</v>
      </c>
      <c r="B326" s="627"/>
      <c r="C326" s="254">
        <v>0.07</v>
      </c>
      <c r="D326" s="59" t="s">
        <v>190</v>
      </c>
      <c r="E326" s="55">
        <v>1</v>
      </c>
      <c r="F326" s="189"/>
      <c r="G326" s="59" t="s">
        <v>203</v>
      </c>
      <c r="H326" s="55">
        <v>2</v>
      </c>
      <c r="I326" s="189"/>
      <c r="J326" s="59" t="s">
        <v>347</v>
      </c>
      <c r="K326" s="55">
        <v>3</v>
      </c>
      <c r="L326" s="189"/>
      <c r="M326" s="59" t="s">
        <v>338</v>
      </c>
      <c r="N326" s="55">
        <v>4</v>
      </c>
      <c r="O326" s="242"/>
      <c r="P326" s="230">
        <f t="shared" si="70"/>
        <v>0</v>
      </c>
      <c r="Q326" s="155">
        <f t="shared" si="71"/>
        <v>0</v>
      </c>
      <c r="R326" s="155">
        <f t="shared" si="73"/>
        <v>0</v>
      </c>
      <c r="S326" s="155">
        <f t="shared" si="74"/>
        <v>0</v>
      </c>
      <c r="T326" s="155">
        <f t="shared" si="72"/>
        <v>0</v>
      </c>
    </row>
    <row r="327" spans="1:20" s="12" customFormat="1" ht="39.75" customHeight="1">
      <c r="A327" s="561" t="s">
        <v>159</v>
      </c>
      <c r="B327" s="627"/>
      <c r="C327" s="254">
        <v>0.11</v>
      </c>
      <c r="D327" s="59" t="s">
        <v>160</v>
      </c>
      <c r="E327" s="55">
        <v>1</v>
      </c>
      <c r="F327" s="189"/>
      <c r="G327" s="59" t="s">
        <v>339</v>
      </c>
      <c r="H327" s="55">
        <v>2</v>
      </c>
      <c r="I327" s="189"/>
      <c r="J327" s="59" t="s">
        <v>209</v>
      </c>
      <c r="K327" s="55">
        <v>3</v>
      </c>
      <c r="L327" s="189"/>
      <c r="M327" s="59" t="s">
        <v>340</v>
      </c>
      <c r="N327" s="55">
        <v>4</v>
      </c>
      <c r="O327" s="242"/>
      <c r="P327" s="230">
        <f t="shared" si="70"/>
        <v>0</v>
      </c>
      <c r="Q327" s="155">
        <f t="shared" si="71"/>
        <v>0</v>
      </c>
      <c r="R327" s="155">
        <f t="shared" si="73"/>
        <v>0</v>
      </c>
      <c r="S327" s="155">
        <f t="shared" si="74"/>
        <v>0</v>
      </c>
      <c r="T327" s="155">
        <f t="shared" si="72"/>
        <v>0</v>
      </c>
    </row>
    <row r="328" spans="1:20" s="12" customFormat="1" ht="39.75" customHeight="1">
      <c r="A328" s="636" t="s">
        <v>234</v>
      </c>
      <c r="B328" s="637"/>
      <c r="C328" s="254">
        <v>0.14</v>
      </c>
      <c r="D328" s="59" t="s">
        <v>341</v>
      </c>
      <c r="E328" s="55">
        <v>1</v>
      </c>
      <c r="F328" s="189"/>
      <c r="G328" s="59" t="s">
        <v>358</v>
      </c>
      <c r="H328" s="55">
        <v>2</v>
      </c>
      <c r="I328" s="189"/>
      <c r="J328" s="59" t="s">
        <v>360</v>
      </c>
      <c r="K328" s="55">
        <v>3</v>
      </c>
      <c r="L328" s="189"/>
      <c r="M328" s="59" t="s">
        <v>167</v>
      </c>
      <c r="N328" s="55">
        <v>4</v>
      </c>
      <c r="O328" s="242"/>
      <c r="P328" s="230">
        <f t="shared" si="70"/>
        <v>0</v>
      </c>
      <c r="Q328" s="155">
        <f t="shared" si="71"/>
        <v>0</v>
      </c>
      <c r="R328" s="155">
        <f t="shared" si="73"/>
        <v>0</v>
      </c>
      <c r="S328" s="155">
        <f t="shared" si="74"/>
        <v>0</v>
      </c>
      <c r="T328" s="155">
        <f t="shared" si="72"/>
        <v>0</v>
      </c>
    </row>
    <row r="329" spans="1:20" s="12" customFormat="1" ht="45" customHeight="1" thickBot="1">
      <c r="A329" s="563" t="s">
        <v>342</v>
      </c>
      <c r="B329" s="628"/>
      <c r="C329" s="255">
        <v>0.09</v>
      </c>
      <c r="D329" s="103" t="s">
        <v>343</v>
      </c>
      <c r="E329" s="104">
        <v>1</v>
      </c>
      <c r="F329" s="174"/>
      <c r="G329" s="103" t="s">
        <v>344</v>
      </c>
      <c r="H329" s="104">
        <v>2</v>
      </c>
      <c r="I329" s="174"/>
      <c r="J329" s="103" t="s">
        <v>346</v>
      </c>
      <c r="K329" s="104">
        <v>3</v>
      </c>
      <c r="L329" s="174"/>
      <c r="M329" s="103" t="s">
        <v>345</v>
      </c>
      <c r="N329" s="104">
        <v>4</v>
      </c>
      <c r="O329" s="176"/>
      <c r="P329" s="239">
        <f t="shared" si="70"/>
        <v>0</v>
      </c>
      <c r="Q329" s="155">
        <f>IF(F329&gt;0,C329*E329,0)</f>
        <v>0</v>
      </c>
      <c r="R329" s="155">
        <f>IF(I329&gt;0,$C329*H329,0)</f>
        <v>0</v>
      </c>
      <c r="S329" s="155">
        <f>IF(L329&gt;0,$C329*K329,0)</f>
        <v>0</v>
      </c>
      <c r="T329" s="155">
        <f>IF(O329&gt;0,$C329*N329,0)</f>
        <v>0</v>
      </c>
    </row>
    <row r="330" spans="1:18" ht="28.5" customHeight="1" thickBot="1">
      <c r="A330" s="1"/>
      <c r="B330" s="1"/>
      <c r="C330" s="1"/>
      <c r="D330" s="479" t="s">
        <v>168</v>
      </c>
      <c r="E330" s="481"/>
      <c r="F330" s="481"/>
      <c r="G330" s="479" t="s">
        <v>169</v>
      </c>
      <c r="H330" s="479"/>
      <c r="I330" s="479"/>
      <c r="J330" s="479" t="s">
        <v>170</v>
      </c>
      <c r="K330" s="481"/>
      <c r="L330" s="481"/>
      <c r="N330" s="1"/>
      <c r="O330" s="1"/>
      <c r="P330" s="240">
        <f>SUM(P320:P329)</f>
        <v>0</v>
      </c>
      <c r="Q330" s="213"/>
      <c r="R330" s="213"/>
    </row>
    <row r="331" spans="1:18" s="81" customFormat="1" ht="12">
      <c r="A331" s="79"/>
      <c r="B331" s="79"/>
      <c r="C331" s="79"/>
      <c r="D331" s="580"/>
      <c r="E331" s="581"/>
      <c r="F331" s="581"/>
      <c r="G331" s="548" t="s">
        <v>65</v>
      </c>
      <c r="H331" s="548"/>
      <c r="I331" s="548"/>
      <c r="J331" s="548" t="s">
        <v>171</v>
      </c>
      <c r="K331" s="548"/>
      <c r="L331" s="548"/>
      <c r="M331" s="80"/>
      <c r="N331" s="79"/>
      <c r="O331" s="79"/>
      <c r="P331" s="79"/>
      <c r="Q331" s="259"/>
      <c r="R331" s="259"/>
    </row>
    <row r="332" spans="1:18" s="81" customFormat="1" ht="12">
      <c r="A332" s="79"/>
      <c r="B332" s="79"/>
      <c r="C332" s="79"/>
      <c r="D332" s="556"/>
      <c r="E332" s="581"/>
      <c r="F332" s="581"/>
      <c r="G332" s="548" t="s">
        <v>66</v>
      </c>
      <c r="H332" s="548"/>
      <c r="I332" s="548"/>
      <c r="J332" s="548" t="s">
        <v>172</v>
      </c>
      <c r="K332" s="548"/>
      <c r="L332" s="548"/>
      <c r="M332" s="80"/>
      <c r="N332" s="79"/>
      <c r="O332" s="79"/>
      <c r="P332" s="79"/>
      <c r="Q332" s="259"/>
      <c r="R332" s="259"/>
    </row>
    <row r="333" spans="1:18" s="81" customFormat="1" ht="12">
      <c r="A333" s="79"/>
      <c r="B333" s="79"/>
      <c r="C333" s="79"/>
      <c r="D333" s="556"/>
      <c r="E333" s="581"/>
      <c r="F333" s="581"/>
      <c r="G333" s="548" t="s">
        <v>67</v>
      </c>
      <c r="H333" s="548"/>
      <c r="I333" s="548"/>
      <c r="J333" s="548" t="s">
        <v>173</v>
      </c>
      <c r="K333" s="548"/>
      <c r="L333" s="548"/>
      <c r="M333" s="80"/>
      <c r="N333" s="82"/>
      <c r="O333" s="82"/>
      <c r="P333" s="79"/>
      <c r="Q333" s="259"/>
      <c r="R333" s="259"/>
    </row>
    <row r="334" spans="1:18" s="81" customFormat="1" ht="12.75" thickBot="1">
      <c r="A334" s="79"/>
      <c r="B334" s="79"/>
      <c r="C334" s="79"/>
      <c r="D334" s="631"/>
      <c r="E334" s="582"/>
      <c r="F334" s="582"/>
      <c r="G334" s="583" t="s">
        <v>68</v>
      </c>
      <c r="H334" s="583"/>
      <c r="I334" s="583"/>
      <c r="J334" s="583" t="s">
        <v>174</v>
      </c>
      <c r="K334" s="583"/>
      <c r="L334" s="583"/>
      <c r="M334" s="80"/>
      <c r="N334" s="82"/>
      <c r="O334" s="82"/>
      <c r="P334" s="79"/>
      <c r="Q334" s="259"/>
      <c r="R334" s="259"/>
    </row>
    <row r="335" spans="1:16" ht="1.5" customHeight="1">
      <c r="A335" s="66"/>
      <c r="B335" s="66"/>
      <c r="C335" s="66"/>
      <c r="D335" s="66"/>
      <c r="E335" s="66"/>
      <c r="F335" s="66"/>
      <c r="G335" s="66"/>
      <c r="H335" s="66"/>
      <c r="I335" s="66"/>
      <c r="J335" s="66"/>
      <c r="K335" s="66"/>
      <c r="L335" s="66"/>
      <c r="M335" s="66"/>
      <c r="N335" s="66"/>
      <c r="O335" s="66"/>
      <c r="P335" s="66"/>
    </row>
    <row r="336" spans="1:16" s="63" customFormat="1" ht="15">
      <c r="A336" s="76" t="s">
        <v>119</v>
      </c>
      <c r="B336" s="76"/>
      <c r="C336" s="76"/>
      <c r="D336" s="625" t="s">
        <v>96</v>
      </c>
      <c r="E336" s="626"/>
      <c r="F336" s="626"/>
      <c r="G336" s="626"/>
      <c r="H336" s="626"/>
      <c r="I336" s="626"/>
      <c r="J336" s="626"/>
      <c r="K336" s="626"/>
      <c r="L336" s="626"/>
      <c r="M336" s="626"/>
      <c r="N336" s="626"/>
      <c r="O336" s="626"/>
      <c r="P336" s="626"/>
    </row>
    <row r="337" spans="1:20" ht="4.5" customHeight="1">
      <c r="A337" s="1"/>
      <c r="B337" s="1"/>
      <c r="C337" s="1"/>
      <c r="D337" s="1"/>
      <c r="E337" s="1"/>
      <c r="F337" s="1"/>
      <c r="G337" s="1"/>
      <c r="H337" s="1"/>
      <c r="I337" s="1"/>
      <c r="J337" s="1"/>
      <c r="K337" s="1"/>
      <c r="L337" s="1"/>
      <c r="M337" s="46"/>
      <c r="N337" s="1"/>
      <c r="O337" s="1"/>
      <c r="P337" s="1"/>
      <c r="Q337" s="51"/>
      <c r="R337" s="51"/>
      <c r="S337" s="51"/>
      <c r="T337" s="51"/>
    </row>
    <row r="338" spans="1:18" s="63" customFormat="1" ht="15">
      <c r="A338" s="96" t="s">
        <v>361</v>
      </c>
      <c r="B338" s="96"/>
      <c r="C338" s="96"/>
      <c r="D338" s="76"/>
      <c r="E338" s="76"/>
      <c r="F338" s="76"/>
      <c r="G338" s="76"/>
      <c r="H338" s="76"/>
      <c r="I338" s="76"/>
      <c r="J338" s="76"/>
      <c r="K338" s="76"/>
      <c r="L338" s="76"/>
      <c r="M338" s="76"/>
      <c r="N338" s="76"/>
      <c r="O338" s="76"/>
      <c r="P338" s="62" t="s">
        <v>363</v>
      </c>
      <c r="Q338" s="260"/>
      <c r="R338" s="260"/>
    </row>
    <row r="339" spans="1:18" s="245" customFormat="1" ht="12.75">
      <c r="A339" s="243" t="s">
        <v>362</v>
      </c>
      <c r="B339" s="243"/>
      <c r="C339" s="243"/>
      <c r="D339" s="44"/>
      <c r="E339" s="244"/>
      <c r="F339" s="244"/>
      <c r="G339" s="244"/>
      <c r="H339" s="244"/>
      <c r="I339" s="244"/>
      <c r="J339" s="244"/>
      <c r="K339" s="244"/>
      <c r="L339" s="244"/>
      <c r="M339" s="244"/>
      <c r="O339" s="246"/>
      <c r="P339" s="246"/>
      <c r="Q339" s="261"/>
      <c r="R339" s="261"/>
    </row>
    <row r="340" spans="1:18" ht="13.5" thickBot="1">
      <c r="A340" s="634" t="s">
        <v>122</v>
      </c>
      <c r="B340" s="635"/>
      <c r="C340" s="635"/>
      <c r="D340" s="635"/>
      <c r="E340" s="635"/>
      <c r="F340" s="635"/>
      <c r="G340" s="635"/>
      <c r="H340" s="635"/>
      <c r="I340" s="635"/>
      <c r="J340" s="635"/>
      <c r="K340" s="635"/>
      <c r="L340" s="635"/>
      <c r="M340" s="635"/>
      <c r="N340" s="635"/>
      <c r="O340" s="635"/>
      <c r="P340" s="635"/>
      <c r="Q340" s="52"/>
      <c r="R340" s="52"/>
    </row>
    <row r="341" spans="1:18" ht="13.5" thickBot="1">
      <c r="A341" s="566" t="s">
        <v>123</v>
      </c>
      <c r="B341" s="486"/>
      <c r="C341" s="486"/>
      <c r="D341" s="485" t="s">
        <v>65</v>
      </c>
      <c r="E341" s="486"/>
      <c r="F341" s="486"/>
      <c r="G341" s="485" t="s">
        <v>66</v>
      </c>
      <c r="H341" s="486"/>
      <c r="I341" s="486"/>
      <c r="J341" s="485" t="s">
        <v>67</v>
      </c>
      <c r="K341" s="486"/>
      <c r="L341" s="486"/>
      <c r="M341" s="486"/>
      <c r="N341" s="486"/>
      <c r="O341" s="486"/>
      <c r="P341" s="95" t="s">
        <v>178</v>
      </c>
      <c r="Q341" s="52"/>
      <c r="R341" s="52"/>
    </row>
    <row r="342" spans="1:20" s="12" customFormat="1" ht="45" customHeight="1">
      <c r="A342" s="605" t="s">
        <v>124</v>
      </c>
      <c r="B342" s="629"/>
      <c r="C342" s="247">
        <v>0.07</v>
      </c>
      <c r="D342" s="143" t="s">
        <v>125</v>
      </c>
      <c r="E342" s="135">
        <v>1</v>
      </c>
      <c r="F342" s="190"/>
      <c r="G342" s="143" t="s">
        <v>205</v>
      </c>
      <c r="H342" s="135">
        <v>2</v>
      </c>
      <c r="I342" s="190" t="s">
        <v>78</v>
      </c>
      <c r="J342" s="143" t="s">
        <v>127</v>
      </c>
      <c r="K342" s="135">
        <v>3</v>
      </c>
      <c r="L342" s="190"/>
      <c r="M342" s="630"/>
      <c r="N342" s="574"/>
      <c r="O342" s="575"/>
      <c r="P342" s="248">
        <f aca="true" t="shared" si="75" ref="P342:P350">MAX(Q342:T342)</f>
        <v>0.14</v>
      </c>
      <c r="Q342" s="155">
        <f aca="true" t="shared" si="76" ref="Q342:Q350">IF(F342&gt;0,C342*E342,0)</f>
        <v>0</v>
      </c>
      <c r="R342" s="155">
        <f>IF(I342&gt;0,$C342*H342,0)</f>
        <v>0.14</v>
      </c>
      <c r="S342" s="155">
        <f>IF(L342&gt;0,$C342*K342,0)</f>
        <v>0</v>
      </c>
      <c r="T342" s="155">
        <f aca="true" t="shared" si="77" ref="T342:T350">IF(O342&gt;0,$C342*N342,0)</f>
        <v>0</v>
      </c>
    </row>
    <row r="343" spans="1:20" s="12" customFormat="1" ht="45" customHeight="1">
      <c r="A343" s="184" t="s">
        <v>129</v>
      </c>
      <c r="B343" s="206"/>
      <c r="C343" s="181">
        <v>0.12</v>
      </c>
      <c r="D343" s="59" t="s">
        <v>130</v>
      </c>
      <c r="E343" s="55">
        <v>1</v>
      </c>
      <c r="F343" s="189"/>
      <c r="G343" s="59" t="s">
        <v>198</v>
      </c>
      <c r="H343" s="55">
        <v>2</v>
      </c>
      <c r="I343" s="189" t="s">
        <v>78</v>
      </c>
      <c r="J343" s="59" t="s">
        <v>261</v>
      </c>
      <c r="K343" s="55">
        <v>3</v>
      </c>
      <c r="L343" s="189"/>
      <c r="M343" s="610"/>
      <c r="N343" s="570"/>
      <c r="O343" s="571"/>
      <c r="P343" s="249">
        <f t="shared" si="75"/>
        <v>0.24</v>
      </c>
      <c r="Q343" s="155">
        <f t="shared" si="76"/>
        <v>0</v>
      </c>
      <c r="R343" s="155">
        <f aca="true" t="shared" si="78" ref="R343:R350">IF(I343&gt;0,$C343*H343,0)</f>
        <v>0.24</v>
      </c>
      <c r="S343" s="155">
        <f aca="true" t="shared" si="79" ref="S343:S350">IF(L343&gt;0,$C343*K343,0)</f>
        <v>0</v>
      </c>
      <c r="T343" s="155">
        <f t="shared" si="77"/>
        <v>0</v>
      </c>
    </row>
    <row r="344" spans="1:20" s="12" customFormat="1" ht="45" customHeight="1">
      <c r="A344" s="561" t="s">
        <v>134</v>
      </c>
      <c r="B344" s="627"/>
      <c r="C344" s="181">
        <v>0.24</v>
      </c>
      <c r="D344" s="59" t="s">
        <v>240</v>
      </c>
      <c r="E344" s="55">
        <v>1</v>
      </c>
      <c r="F344" s="189"/>
      <c r="G344" s="59" t="s">
        <v>243</v>
      </c>
      <c r="H344" s="55">
        <v>2</v>
      </c>
      <c r="I344" s="189" t="s">
        <v>78</v>
      </c>
      <c r="J344" s="59" t="s">
        <v>248</v>
      </c>
      <c r="K344" s="55">
        <v>3</v>
      </c>
      <c r="L344" s="189"/>
      <c r="M344" s="610"/>
      <c r="N344" s="570"/>
      <c r="O344" s="571"/>
      <c r="P344" s="249">
        <f t="shared" si="75"/>
        <v>0.48</v>
      </c>
      <c r="Q344" s="155">
        <f t="shared" si="76"/>
        <v>0</v>
      </c>
      <c r="R344" s="155">
        <f t="shared" si="78"/>
        <v>0.48</v>
      </c>
      <c r="S344" s="155">
        <f t="shared" si="79"/>
        <v>0</v>
      </c>
      <c r="T344" s="155">
        <f t="shared" si="77"/>
        <v>0</v>
      </c>
    </row>
    <row r="345" spans="1:20" s="12" customFormat="1" ht="45" customHeight="1">
      <c r="A345" s="561" t="s">
        <v>139</v>
      </c>
      <c r="B345" s="627"/>
      <c r="C345" s="181">
        <v>0.14</v>
      </c>
      <c r="D345" s="59" t="s">
        <v>365</v>
      </c>
      <c r="E345" s="55">
        <v>1</v>
      </c>
      <c r="F345" s="189"/>
      <c r="G345" s="59" t="s">
        <v>367</v>
      </c>
      <c r="H345" s="55">
        <v>2</v>
      </c>
      <c r="I345" s="189" t="s">
        <v>78</v>
      </c>
      <c r="J345" s="59" t="s">
        <v>400</v>
      </c>
      <c r="K345" s="55">
        <v>3</v>
      </c>
      <c r="L345" s="189"/>
      <c r="M345" s="610"/>
      <c r="N345" s="570"/>
      <c r="O345" s="571"/>
      <c r="P345" s="249">
        <f t="shared" si="75"/>
        <v>0.28</v>
      </c>
      <c r="Q345" s="155">
        <f t="shared" si="76"/>
        <v>0</v>
      </c>
      <c r="R345" s="155">
        <f t="shared" si="78"/>
        <v>0.28</v>
      </c>
      <c r="S345" s="155">
        <f t="shared" si="79"/>
        <v>0</v>
      </c>
      <c r="T345" s="155">
        <f t="shared" si="77"/>
        <v>0</v>
      </c>
    </row>
    <row r="346" spans="1:20" s="12" customFormat="1" ht="45" customHeight="1">
      <c r="A346" s="561" t="s">
        <v>177</v>
      </c>
      <c r="B346" s="627"/>
      <c r="C346" s="181">
        <v>0.02</v>
      </c>
      <c r="D346" s="59" t="s">
        <v>189</v>
      </c>
      <c r="E346" s="55">
        <v>1</v>
      </c>
      <c r="F346" s="189"/>
      <c r="G346" s="142" t="s">
        <v>201</v>
      </c>
      <c r="H346" s="55">
        <v>2</v>
      </c>
      <c r="I346" s="189" t="s">
        <v>78</v>
      </c>
      <c r="J346" s="142" t="s">
        <v>208</v>
      </c>
      <c r="K346" s="55">
        <v>3</v>
      </c>
      <c r="L346" s="189"/>
      <c r="M346" s="610"/>
      <c r="N346" s="570"/>
      <c r="O346" s="571"/>
      <c r="P346" s="249">
        <f t="shared" si="75"/>
        <v>0.04</v>
      </c>
      <c r="Q346" s="155">
        <f t="shared" si="76"/>
        <v>0</v>
      </c>
      <c r="R346" s="155">
        <f t="shared" si="78"/>
        <v>0.04</v>
      </c>
      <c r="S346" s="155">
        <f t="shared" si="79"/>
        <v>0</v>
      </c>
      <c r="T346" s="155">
        <f t="shared" si="77"/>
        <v>0</v>
      </c>
    </row>
    <row r="347" spans="1:20" s="12" customFormat="1" ht="45" customHeight="1">
      <c r="A347" s="561" t="s">
        <v>149</v>
      </c>
      <c r="B347" s="627"/>
      <c r="C347" s="181">
        <v>0.07</v>
      </c>
      <c r="D347" s="59" t="s">
        <v>366</v>
      </c>
      <c r="E347" s="55">
        <v>1</v>
      </c>
      <c r="F347" s="189"/>
      <c r="G347" s="59" t="s">
        <v>397</v>
      </c>
      <c r="H347" s="55">
        <v>2</v>
      </c>
      <c r="I347" s="189" t="s">
        <v>78</v>
      </c>
      <c r="J347" s="59" t="s">
        <v>401</v>
      </c>
      <c r="K347" s="55">
        <v>3</v>
      </c>
      <c r="L347" s="189"/>
      <c r="M347" s="610"/>
      <c r="N347" s="570"/>
      <c r="O347" s="571"/>
      <c r="P347" s="249">
        <f t="shared" si="75"/>
        <v>0.14</v>
      </c>
      <c r="Q347" s="155">
        <f t="shared" si="76"/>
        <v>0</v>
      </c>
      <c r="R347" s="155">
        <f t="shared" si="78"/>
        <v>0.14</v>
      </c>
      <c r="S347" s="155">
        <f t="shared" si="79"/>
        <v>0</v>
      </c>
      <c r="T347" s="155">
        <f t="shared" si="77"/>
        <v>0</v>
      </c>
    </row>
    <row r="348" spans="1:20" s="12" customFormat="1" ht="45" customHeight="1">
      <c r="A348" s="561" t="s">
        <v>154</v>
      </c>
      <c r="B348" s="627"/>
      <c r="C348" s="181">
        <v>0.07</v>
      </c>
      <c r="D348" s="59" t="s">
        <v>190</v>
      </c>
      <c r="E348" s="55">
        <v>1</v>
      </c>
      <c r="F348" s="189"/>
      <c r="G348" s="59" t="s">
        <v>203</v>
      </c>
      <c r="H348" s="55">
        <v>2</v>
      </c>
      <c r="I348" s="189" t="s">
        <v>78</v>
      </c>
      <c r="J348" s="59" t="s">
        <v>402</v>
      </c>
      <c r="K348" s="55">
        <v>3</v>
      </c>
      <c r="L348" s="189"/>
      <c r="M348" s="610"/>
      <c r="N348" s="570"/>
      <c r="O348" s="571"/>
      <c r="P348" s="249">
        <f t="shared" si="75"/>
        <v>0.14</v>
      </c>
      <c r="Q348" s="155">
        <f t="shared" si="76"/>
        <v>0</v>
      </c>
      <c r="R348" s="155">
        <f t="shared" si="78"/>
        <v>0.14</v>
      </c>
      <c r="S348" s="155">
        <f t="shared" si="79"/>
        <v>0</v>
      </c>
      <c r="T348" s="155">
        <f t="shared" si="77"/>
        <v>0</v>
      </c>
    </row>
    <row r="349" spans="1:20" s="12" customFormat="1" ht="45" customHeight="1">
      <c r="A349" s="561" t="s">
        <v>159</v>
      </c>
      <c r="B349" s="627"/>
      <c r="C349" s="181">
        <v>0.08</v>
      </c>
      <c r="D349" s="59" t="s">
        <v>364</v>
      </c>
      <c r="E349" s="55">
        <v>1</v>
      </c>
      <c r="F349" s="189"/>
      <c r="G349" s="59" t="s">
        <v>398</v>
      </c>
      <c r="H349" s="55">
        <v>2</v>
      </c>
      <c r="I349" s="189" t="s">
        <v>78</v>
      </c>
      <c r="J349" s="59" t="s">
        <v>403</v>
      </c>
      <c r="K349" s="55">
        <v>3</v>
      </c>
      <c r="L349" s="189"/>
      <c r="M349" s="610"/>
      <c r="N349" s="570"/>
      <c r="O349" s="571"/>
      <c r="P349" s="249">
        <f t="shared" si="75"/>
        <v>0.16</v>
      </c>
      <c r="Q349" s="155">
        <f t="shared" si="76"/>
        <v>0</v>
      </c>
      <c r="R349" s="155">
        <f t="shared" si="78"/>
        <v>0.16</v>
      </c>
      <c r="S349" s="155">
        <f t="shared" si="79"/>
        <v>0</v>
      </c>
      <c r="T349" s="155">
        <f t="shared" si="77"/>
        <v>0</v>
      </c>
    </row>
    <row r="350" spans="1:20" s="12" customFormat="1" ht="45" customHeight="1" thickBot="1">
      <c r="A350" s="563" t="s">
        <v>234</v>
      </c>
      <c r="B350" s="628"/>
      <c r="C350" s="182">
        <v>0.19</v>
      </c>
      <c r="D350" s="103" t="s">
        <v>197</v>
      </c>
      <c r="E350" s="104">
        <v>1</v>
      </c>
      <c r="F350" s="174"/>
      <c r="G350" s="103" t="s">
        <v>399</v>
      </c>
      <c r="H350" s="104">
        <v>2</v>
      </c>
      <c r="I350" s="174" t="s">
        <v>78</v>
      </c>
      <c r="J350" s="103" t="s">
        <v>166</v>
      </c>
      <c r="K350" s="104">
        <v>3</v>
      </c>
      <c r="L350" s="174"/>
      <c r="M350" s="91"/>
      <c r="N350" s="250"/>
      <c r="O350" s="250"/>
      <c r="P350" s="252">
        <f t="shared" si="75"/>
        <v>0.38</v>
      </c>
      <c r="Q350" s="155">
        <f t="shared" si="76"/>
        <v>0</v>
      </c>
      <c r="R350" s="155">
        <f t="shared" si="78"/>
        <v>0.38</v>
      </c>
      <c r="S350" s="155">
        <f t="shared" si="79"/>
        <v>0</v>
      </c>
      <c r="T350" s="155">
        <f t="shared" si="77"/>
        <v>0</v>
      </c>
    </row>
    <row r="351" spans="1:18" ht="28.5" customHeight="1" thickBot="1">
      <c r="A351" s="632"/>
      <c r="B351" s="633"/>
      <c r="C351" s="1"/>
      <c r="D351" s="479" t="s">
        <v>168</v>
      </c>
      <c r="E351" s="481"/>
      <c r="F351" s="481"/>
      <c r="G351" s="479" t="s">
        <v>169</v>
      </c>
      <c r="H351" s="481"/>
      <c r="I351" s="481"/>
      <c r="J351" s="479" t="s">
        <v>170</v>
      </c>
      <c r="K351" s="481"/>
      <c r="L351" s="481"/>
      <c r="N351" s="238"/>
      <c r="O351" s="238"/>
      <c r="P351" s="240">
        <f>SUM(P342:P350)</f>
        <v>2.0000000000000004</v>
      </c>
      <c r="Q351" s="238">
        <v>0</v>
      </c>
      <c r="R351" s="52"/>
    </row>
    <row r="352" spans="1:18" s="81" customFormat="1" ht="12">
      <c r="A352" s="79"/>
      <c r="B352" s="79"/>
      <c r="C352" s="79"/>
      <c r="D352" s="580"/>
      <c r="E352" s="548"/>
      <c r="F352" s="548"/>
      <c r="G352" s="548" t="s">
        <v>65</v>
      </c>
      <c r="H352" s="548"/>
      <c r="I352" s="548"/>
      <c r="J352" s="548" t="s">
        <v>171</v>
      </c>
      <c r="K352" s="548"/>
      <c r="L352" s="548"/>
      <c r="M352" s="79"/>
      <c r="N352" s="251"/>
      <c r="O352" s="251"/>
      <c r="P352" s="251"/>
      <c r="Q352" s="251"/>
      <c r="R352" s="82"/>
    </row>
    <row r="353" spans="1:18" s="81" customFormat="1" ht="12">
      <c r="A353" s="79"/>
      <c r="B353" s="79"/>
      <c r="C353" s="79"/>
      <c r="D353" s="556"/>
      <c r="E353" s="548"/>
      <c r="F353" s="548"/>
      <c r="G353" s="548" t="s">
        <v>66</v>
      </c>
      <c r="H353" s="548"/>
      <c r="I353" s="548"/>
      <c r="J353" s="548" t="s">
        <v>172</v>
      </c>
      <c r="K353" s="548"/>
      <c r="L353" s="548"/>
      <c r="M353" s="79"/>
      <c r="N353" s="251"/>
      <c r="O353" s="251"/>
      <c r="P353" s="251"/>
      <c r="Q353" s="251"/>
      <c r="R353" s="82"/>
    </row>
    <row r="354" spans="1:18" s="81" customFormat="1" ht="12.75" thickBot="1">
      <c r="A354" s="79"/>
      <c r="B354" s="79"/>
      <c r="C354" s="79"/>
      <c r="D354" s="557"/>
      <c r="E354" s="583"/>
      <c r="F354" s="583"/>
      <c r="G354" s="583" t="s">
        <v>67</v>
      </c>
      <c r="H354" s="583"/>
      <c r="I354" s="583"/>
      <c r="J354" s="583" t="s">
        <v>211</v>
      </c>
      <c r="K354" s="583"/>
      <c r="L354" s="583"/>
      <c r="M354" s="79"/>
      <c r="N354" s="224"/>
      <c r="O354" s="224"/>
      <c r="P354" s="224"/>
      <c r="Q354" s="225"/>
      <c r="R354" s="82"/>
    </row>
    <row r="355" spans="1:16" ht="1.5" customHeight="1">
      <c r="A355" s="66"/>
      <c r="B355" s="66"/>
      <c r="C355" s="66"/>
      <c r="D355" s="66"/>
      <c r="E355" s="66"/>
      <c r="F355" s="66"/>
      <c r="G355" s="66"/>
      <c r="H355" s="66"/>
      <c r="I355" s="66"/>
      <c r="J355" s="66"/>
      <c r="K355" s="66"/>
      <c r="L355" s="66"/>
      <c r="M355" s="66"/>
      <c r="N355" s="66"/>
      <c r="O355" s="66"/>
      <c r="P355" s="66"/>
    </row>
    <row r="356" spans="1:16" s="63" customFormat="1" ht="15">
      <c r="A356" s="76" t="s">
        <v>119</v>
      </c>
      <c r="B356" s="76"/>
      <c r="C356" s="76"/>
      <c r="D356" s="625" t="s">
        <v>96</v>
      </c>
      <c r="E356" s="626"/>
      <c r="F356" s="626"/>
      <c r="G356" s="626"/>
      <c r="H356" s="626"/>
      <c r="I356" s="626"/>
      <c r="J356" s="626"/>
      <c r="K356" s="626"/>
      <c r="L356" s="626"/>
      <c r="M356" s="626"/>
      <c r="N356" s="626"/>
      <c r="O356" s="626"/>
      <c r="P356" s="626"/>
    </row>
    <row r="357" spans="1:20" ht="4.5" customHeight="1">
      <c r="A357" s="1"/>
      <c r="B357" s="1"/>
      <c r="C357" s="1"/>
      <c r="D357" s="1"/>
      <c r="E357" s="1"/>
      <c r="F357" s="1"/>
      <c r="G357" s="1"/>
      <c r="H357" s="1"/>
      <c r="I357" s="1"/>
      <c r="J357" s="1"/>
      <c r="K357" s="1"/>
      <c r="L357" s="1"/>
      <c r="M357" s="46"/>
      <c r="N357" s="1"/>
      <c r="O357" s="1"/>
      <c r="P357" s="1"/>
      <c r="Q357" s="51"/>
      <c r="R357" s="51"/>
      <c r="S357" s="51"/>
      <c r="T357" s="51"/>
    </row>
    <row r="358" spans="1:18" s="63" customFormat="1" ht="15.75" thickBot="1">
      <c r="A358" s="93" t="s">
        <v>404</v>
      </c>
      <c r="B358" s="93"/>
      <c r="C358" s="93"/>
      <c r="D358" s="77"/>
      <c r="E358" s="77"/>
      <c r="F358" s="77"/>
      <c r="G358" s="77"/>
      <c r="H358" s="77"/>
      <c r="I358" s="77"/>
      <c r="J358" s="77"/>
      <c r="K358" s="77"/>
      <c r="L358" s="77"/>
      <c r="M358" s="77"/>
      <c r="O358" s="62"/>
      <c r="P358" s="62" t="s">
        <v>405</v>
      </c>
      <c r="Q358" s="260"/>
      <c r="R358" s="260"/>
    </row>
    <row r="359" spans="1:18" ht="13.5" thickBot="1">
      <c r="A359" s="491" t="s">
        <v>122</v>
      </c>
      <c r="B359" s="576"/>
      <c r="C359" s="576"/>
      <c r="D359" s="576"/>
      <c r="E359" s="576"/>
      <c r="F359" s="576"/>
      <c r="G359" s="576"/>
      <c r="H359" s="576"/>
      <c r="I359" s="576"/>
      <c r="J359" s="576"/>
      <c r="K359" s="576"/>
      <c r="L359" s="576"/>
      <c r="M359" s="576"/>
      <c r="N359" s="576"/>
      <c r="O359" s="576"/>
      <c r="P359" s="577"/>
      <c r="Q359" s="52"/>
      <c r="R359" s="52"/>
    </row>
    <row r="360" spans="1:18" ht="13.5" thickBot="1">
      <c r="A360" s="566" t="s">
        <v>123</v>
      </c>
      <c r="B360" s="486"/>
      <c r="C360" s="486"/>
      <c r="D360" s="491" t="s">
        <v>65</v>
      </c>
      <c r="E360" s="623"/>
      <c r="F360" s="624"/>
      <c r="G360" s="491" t="s">
        <v>66</v>
      </c>
      <c r="H360" s="623"/>
      <c r="I360" s="624"/>
      <c r="J360" s="491" t="s">
        <v>67</v>
      </c>
      <c r="K360" s="623"/>
      <c r="L360" s="624"/>
      <c r="M360" s="491" t="s">
        <v>68</v>
      </c>
      <c r="N360" s="623"/>
      <c r="O360" s="624"/>
      <c r="P360" s="95" t="s">
        <v>178</v>
      </c>
      <c r="Q360" s="258"/>
      <c r="R360" s="258"/>
    </row>
    <row r="361" spans="1:20" s="12" customFormat="1" ht="45" customHeight="1">
      <c r="A361" s="605" t="s">
        <v>124</v>
      </c>
      <c r="B361" s="629"/>
      <c r="C361" s="247">
        <v>0.05</v>
      </c>
      <c r="D361" s="143" t="s">
        <v>125</v>
      </c>
      <c r="E361" s="135">
        <v>1</v>
      </c>
      <c r="F361" s="190"/>
      <c r="G361" s="143" t="s">
        <v>406</v>
      </c>
      <c r="H361" s="135">
        <v>2</v>
      </c>
      <c r="I361" s="190"/>
      <c r="J361" s="143" t="s">
        <v>127</v>
      </c>
      <c r="K361" s="135">
        <v>3</v>
      </c>
      <c r="L361" s="190"/>
      <c r="M361" s="143" t="s">
        <v>128</v>
      </c>
      <c r="N361" s="135">
        <v>4</v>
      </c>
      <c r="O361" s="241"/>
      <c r="P361" s="229">
        <f aca="true" t="shared" si="80" ref="P361:P370">MAX(Q361:T361)</f>
        <v>0</v>
      </c>
      <c r="Q361" s="155">
        <f aca="true" t="shared" si="81" ref="Q361:Q370">IF(F361&gt;0,C361*E361,0)</f>
        <v>0</v>
      </c>
      <c r="R361" s="155">
        <f>IF(I361&gt;0,$C361*H361,0)</f>
        <v>0</v>
      </c>
      <c r="S361" s="155">
        <f>IF(L361&gt;0,$C361*K361,0)</f>
        <v>0</v>
      </c>
      <c r="T361" s="155">
        <f aca="true" t="shared" si="82" ref="T361:T370">IF(O361&gt;0,$C361*N361,0)</f>
        <v>0</v>
      </c>
    </row>
    <row r="362" spans="1:20" s="12" customFormat="1" ht="39" customHeight="1">
      <c r="A362" s="184" t="s">
        <v>129</v>
      </c>
      <c r="B362" s="206"/>
      <c r="C362" s="181">
        <v>0.07</v>
      </c>
      <c r="D362" s="59" t="s">
        <v>130</v>
      </c>
      <c r="E362" s="55">
        <v>1</v>
      </c>
      <c r="F362" s="189"/>
      <c r="G362" s="59" t="s">
        <v>198</v>
      </c>
      <c r="H362" s="55">
        <v>2</v>
      </c>
      <c r="I362" s="189"/>
      <c r="J362" s="59" t="s">
        <v>261</v>
      </c>
      <c r="K362" s="55">
        <v>3</v>
      </c>
      <c r="L362" s="189"/>
      <c r="M362" s="59" t="s">
        <v>133</v>
      </c>
      <c r="N362" s="55">
        <v>4</v>
      </c>
      <c r="O362" s="242"/>
      <c r="P362" s="230">
        <f t="shared" si="80"/>
        <v>0</v>
      </c>
      <c r="Q362" s="155">
        <f t="shared" si="81"/>
        <v>0</v>
      </c>
      <c r="R362" s="155">
        <f aca="true" t="shared" si="83" ref="R362:R370">IF(I362&gt;0,$C362*H362,0)</f>
        <v>0</v>
      </c>
      <c r="S362" s="155">
        <f aca="true" t="shared" si="84" ref="S362:S370">IF(L362&gt;0,$C362*K362,0)</f>
        <v>0</v>
      </c>
      <c r="T362" s="155">
        <f t="shared" si="82"/>
        <v>0</v>
      </c>
    </row>
    <row r="363" spans="1:20" s="12" customFormat="1" ht="45" customHeight="1">
      <c r="A363" s="561" t="s">
        <v>134</v>
      </c>
      <c r="B363" s="627"/>
      <c r="C363" s="181">
        <v>0.09</v>
      </c>
      <c r="D363" s="59" t="s">
        <v>240</v>
      </c>
      <c r="E363" s="55">
        <v>1</v>
      </c>
      <c r="F363" s="189"/>
      <c r="G363" s="59" t="s">
        <v>243</v>
      </c>
      <c r="H363" s="55">
        <v>2</v>
      </c>
      <c r="I363" s="189"/>
      <c r="J363" s="59" t="s">
        <v>248</v>
      </c>
      <c r="K363" s="55">
        <v>3</v>
      </c>
      <c r="L363" s="189"/>
      <c r="M363" s="59" t="s">
        <v>138</v>
      </c>
      <c r="N363" s="55">
        <v>4</v>
      </c>
      <c r="O363" s="242"/>
      <c r="P363" s="230">
        <f t="shared" si="80"/>
        <v>0</v>
      </c>
      <c r="Q363" s="155">
        <f t="shared" si="81"/>
        <v>0</v>
      </c>
      <c r="R363" s="155">
        <f t="shared" si="83"/>
        <v>0</v>
      </c>
      <c r="S363" s="155">
        <f t="shared" si="84"/>
        <v>0</v>
      </c>
      <c r="T363" s="155">
        <f t="shared" si="82"/>
        <v>0</v>
      </c>
    </row>
    <row r="364" spans="1:20" s="12" customFormat="1" ht="37.5" customHeight="1">
      <c r="A364" s="561" t="s">
        <v>139</v>
      </c>
      <c r="B364" s="627"/>
      <c r="C364" s="181">
        <v>0.13</v>
      </c>
      <c r="D364" s="59" t="s">
        <v>321</v>
      </c>
      <c r="E364" s="55">
        <v>1</v>
      </c>
      <c r="F364" s="189"/>
      <c r="G364" s="59" t="s">
        <v>334</v>
      </c>
      <c r="H364" s="55">
        <v>2</v>
      </c>
      <c r="I364" s="189"/>
      <c r="J364" s="59" t="s">
        <v>409</v>
      </c>
      <c r="K364" s="55">
        <v>3</v>
      </c>
      <c r="L364" s="189"/>
      <c r="M364" s="59" t="s">
        <v>410</v>
      </c>
      <c r="N364" s="55">
        <v>4</v>
      </c>
      <c r="O364" s="242"/>
      <c r="P364" s="230">
        <f t="shared" si="80"/>
        <v>0</v>
      </c>
      <c r="Q364" s="155">
        <f t="shared" si="81"/>
        <v>0</v>
      </c>
      <c r="R364" s="155">
        <f t="shared" si="83"/>
        <v>0</v>
      </c>
      <c r="S364" s="155">
        <f t="shared" si="84"/>
        <v>0</v>
      </c>
      <c r="T364" s="155">
        <f t="shared" si="82"/>
        <v>0</v>
      </c>
    </row>
    <row r="365" spans="1:20" s="12" customFormat="1" ht="37.5" customHeight="1">
      <c r="A365" s="561" t="s">
        <v>177</v>
      </c>
      <c r="B365" s="627"/>
      <c r="C365" s="181">
        <v>0.01</v>
      </c>
      <c r="D365" s="59" t="s">
        <v>189</v>
      </c>
      <c r="E365" s="55">
        <v>1</v>
      </c>
      <c r="F365" s="189"/>
      <c r="G365" s="59" t="s">
        <v>201</v>
      </c>
      <c r="H365" s="55">
        <v>2</v>
      </c>
      <c r="I365" s="189"/>
      <c r="J365" s="59" t="s">
        <v>147</v>
      </c>
      <c r="K365" s="55">
        <v>3</v>
      </c>
      <c r="L365" s="189"/>
      <c r="M365" s="59" t="s">
        <v>148</v>
      </c>
      <c r="N365" s="55">
        <v>4</v>
      </c>
      <c r="O365" s="242"/>
      <c r="P365" s="230">
        <f t="shared" si="80"/>
        <v>0</v>
      </c>
      <c r="Q365" s="155">
        <f t="shared" si="81"/>
        <v>0</v>
      </c>
      <c r="R365" s="155">
        <f t="shared" si="83"/>
        <v>0</v>
      </c>
      <c r="S365" s="155">
        <f t="shared" si="84"/>
        <v>0</v>
      </c>
      <c r="T365" s="155">
        <f t="shared" si="82"/>
        <v>0</v>
      </c>
    </row>
    <row r="366" spans="1:20" s="12" customFormat="1" ht="39.75" customHeight="1">
      <c r="A366" s="561" t="s">
        <v>149</v>
      </c>
      <c r="B366" s="627"/>
      <c r="C366" s="181">
        <v>0.11</v>
      </c>
      <c r="D366" s="59" t="s">
        <v>241</v>
      </c>
      <c r="E366" s="55">
        <v>1</v>
      </c>
      <c r="F366" s="189"/>
      <c r="G366" s="59" t="s">
        <v>245</v>
      </c>
      <c r="H366" s="55">
        <v>2</v>
      </c>
      <c r="I366" s="189"/>
      <c r="J366" s="59" t="s">
        <v>337</v>
      </c>
      <c r="K366" s="55">
        <v>3</v>
      </c>
      <c r="L366" s="189"/>
      <c r="M366" s="59" t="s">
        <v>268</v>
      </c>
      <c r="N366" s="55">
        <v>4</v>
      </c>
      <c r="O366" s="242"/>
      <c r="P366" s="230">
        <f t="shared" si="80"/>
        <v>0</v>
      </c>
      <c r="Q366" s="155">
        <f t="shared" si="81"/>
        <v>0</v>
      </c>
      <c r="R366" s="155">
        <f t="shared" si="83"/>
        <v>0</v>
      </c>
      <c r="S366" s="155">
        <f t="shared" si="84"/>
        <v>0</v>
      </c>
      <c r="T366" s="155">
        <f t="shared" si="82"/>
        <v>0</v>
      </c>
    </row>
    <row r="367" spans="1:20" s="12" customFormat="1" ht="37.5" customHeight="1">
      <c r="A367" s="561" t="s">
        <v>154</v>
      </c>
      <c r="B367" s="627"/>
      <c r="C367" s="181">
        <v>0.07</v>
      </c>
      <c r="D367" s="59" t="s">
        <v>190</v>
      </c>
      <c r="E367" s="55">
        <v>1</v>
      </c>
      <c r="F367" s="189"/>
      <c r="G367" s="59" t="s">
        <v>203</v>
      </c>
      <c r="H367" s="55">
        <v>2</v>
      </c>
      <c r="I367" s="189"/>
      <c r="J367" s="59" t="s">
        <v>157</v>
      </c>
      <c r="K367" s="55">
        <v>3</v>
      </c>
      <c r="L367" s="189"/>
      <c r="M367" s="59" t="s">
        <v>411</v>
      </c>
      <c r="N367" s="55">
        <v>4</v>
      </c>
      <c r="O367" s="242"/>
      <c r="P367" s="230">
        <f t="shared" si="80"/>
        <v>0</v>
      </c>
      <c r="Q367" s="155">
        <f t="shared" si="81"/>
        <v>0</v>
      </c>
      <c r="R367" s="155">
        <f t="shared" si="83"/>
        <v>0</v>
      </c>
      <c r="S367" s="155">
        <f t="shared" si="84"/>
        <v>0</v>
      </c>
      <c r="T367" s="155">
        <f t="shared" si="82"/>
        <v>0</v>
      </c>
    </row>
    <row r="368" spans="1:20" s="12" customFormat="1" ht="39.75" customHeight="1">
      <c r="A368" s="561" t="s">
        <v>159</v>
      </c>
      <c r="B368" s="627"/>
      <c r="C368" s="181">
        <v>0.09</v>
      </c>
      <c r="D368" s="59" t="s">
        <v>160</v>
      </c>
      <c r="E368" s="55">
        <v>1</v>
      </c>
      <c r="F368" s="189"/>
      <c r="G368" s="59" t="s">
        <v>339</v>
      </c>
      <c r="H368" s="55">
        <v>2</v>
      </c>
      <c r="I368" s="189"/>
      <c r="J368" s="59" t="s">
        <v>209</v>
      </c>
      <c r="K368" s="55">
        <v>3</v>
      </c>
      <c r="L368" s="189"/>
      <c r="M368" s="59" t="s">
        <v>340</v>
      </c>
      <c r="N368" s="55">
        <v>4</v>
      </c>
      <c r="O368" s="242"/>
      <c r="P368" s="230">
        <f t="shared" si="80"/>
        <v>0</v>
      </c>
      <c r="Q368" s="155">
        <f t="shared" si="81"/>
        <v>0</v>
      </c>
      <c r="R368" s="155">
        <f t="shared" si="83"/>
        <v>0</v>
      </c>
      <c r="S368" s="155">
        <f t="shared" si="84"/>
        <v>0</v>
      </c>
      <c r="T368" s="155">
        <f t="shared" si="82"/>
        <v>0</v>
      </c>
    </row>
    <row r="369" spans="1:20" s="12" customFormat="1" ht="39.75" customHeight="1">
      <c r="A369" s="561" t="s">
        <v>234</v>
      </c>
      <c r="B369" s="627"/>
      <c r="C369" s="181">
        <v>0.13</v>
      </c>
      <c r="D369" s="59" t="s">
        <v>341</v>
      </c>
      <c r="E369" s="55">
        <v>1</v>
      </c>
      <c r="F369" s="189"/>
      <c r="G369" s="59" t="s">
        <v>407</v>
      </c>
      <c r="H369" s="55">
        <v>2</v>
      </c>
      <c r="I369" s="189"/>
      <c r="J369" s="59" t="s">
        <v>413</v>
      </c>
      <c r="K369" s="55">
        <v>3</v>
      </c>
      <c r="L369" s="189"/>
      <c r="M369" s="59" t="s">
        <v>167</v>
      </c>
      <c r="N369" s="55">
        <v>4</v>
      </c>
      <c r="O369" s="242"/>
      <c r="P369" s="230">
        <f t="shared" si="80"/>
        <v>0</v>
      </c>
      <c r="Q369" s="155">
        <f t="shared" si="81"/>
        <v>0</v>
      </c>
      <c r="R369" s="155">
        <f t="shared" si="83"/>
        <v>0</v>
      </c>
      <c r="S369" s="155">
        <f t="shared" si="84"/>
        <v>0</v>
      </c>
      <c r="T369" s="155">
        <f t="shared" si="82"/>
        <v>0</v>
      </c>
    </row>
    <row r="370" spans="1:20" s="12" customFormat="1" ht="45" customHeight="1" thickBot="1">
      <c r="A370" s="563" t="s">
        <v>342</v>
      </c>
      <c r="B370" s="628"/>
      <c r="C370" s="182">
        <v>0.25</v>
      </c>
      <c r="D370" s="117"/>
      <c r="E370" s="104">
        <v>1</v>
      </c>
      <c r="F370" s="174"/>
      <c r="G370" s="103" t="s">
        <v>408</v>
      </c>
      <c r="H370" s="104">
        <v>2</v>
      </c>
      <c r="I370" s="174"/>
      <c r="J370" s="256" t="s">
        <v>414</v>
      </c>
      <c r="K370" s="104">
        <v>3</v>
      </c>
      <c r="L370" s="174"/>
      <c r="M370" s="103" t="s">
        <v>412</v>
      </c>
      <c r="N370" s="104">
        <v>4</v>
      </c>
      <c r="O370" s="176"/>
      <c r="P370" s="239">
        <f t="shared" si="80"/>
        <v>0</v>
      </c>
      <c r="Q370" s="155">
        <f t="shared" si="81"/>
        <v>0</v>
      </c>
      <c r="R370" s="155">
        <f t="shared" si="83"/>
        <v>0</v>
      </c>
      <c r="S370" s="155">
        <f t="shared" si="84"/>
        <v>0</v>
      </c>
      <c r="T370" s="155">
        <f t="shared" si="82"/>
        <v>0</v>
      </c>
    </row>
    <row r="371" spans="1:18" ht="28.5" customHeight="1" thickBot="1">
      <c r="A371" s="1"/>
      <c r="B371" s="1"/>
      <c r="C371" s="1"/>
      <c r="D371" s="585" t="s">
        <v>168</v>
      </c>
      <c r="E371" s="586"/>
      <c r="F371" s="586"/>
      <c r="G371" s="585" t="s">
        <v>169</v>
      </c>
      <c r="H371" s="585"/>
      <c r="I371" s="585"/>
      <c r="J371" s="585" t="s">
        <v>170</v>
      </c>
      <c r="K371" s="586"/>
      <c r="L371" s="586"/>
      <c r="N371" s="1"/>
      <c r="O371" s="1"/>
      <c r="P371" s="240">
        <f>SUM(P361:P370)</f>
        <v>0</v>
      </c>
      <c r="Q371" s="213"/>
      <c r="R371" s="213"/>
    </row>
    <row r="372" spans="1:18" s="81" customFormat="1" ht="12">
      <c r="A372" s="79"/>
      <c r="B372" s="79"/>
      <c r="C372" s="79"/>
      <c r="D372" s="580"/>
      <c r="E372" s="581"/>
      <c r="F372" s="581"/>
      <c r="G372" s="548" t="s">
        <v>65</v>
      </c>
      <c r="H372" s="548"/>
      <c r="I372" s="548"/>
      <c r="J372" s="548" t="s">
        <v>171</v>
      </c>
      <c r="K372" s="548"/>
      <c r="L372" s="548"/>
      <c r="M372" s="80"/>
      <c r="N372" s="79"/>
      <c r="O372" s="79"/>
      <c r="P372" s="79"/>
      <c r="Q372" s="259"/>
      <c r="R372" s="259"/>
    </row>
    <row r="373" spans="1:18" s="81" customFormat="1" ht="12">
      <c r="A373" s="79"/>
      <c r="B373" s="79"/>
      <c r="C373" s="79"/>
      <c r="D373" s="556"/>
      <c r="E373" s="581"/>
      <c r="F373" s="581"/>
      <c r="G373" s="548" t="s">
        <v>66</v>
      </c>
      <c r="H373" s="548"/>
      <c r="I373" s="548"/>
      <c r="J373" s="548" t="s">
        <v>172</v>
      </c>
      <c r="K373" s="548"/>
      <c r="L373" s="548"/>
      <c r="M373" s="80"/>
      <c r="N373" s="79"/>
      <c r="O373" s="79"/>
      <c r="P373" s="79"/>
      <c r="Q373" s="259"/>
      <c r="R373" s="259"/>
    </row>
    <row r="374" spans="1:18" s="81" customFormat="1" ht="12">
      <c r="A374" s="79"/>
      <c r="B374" s="79"/>
      <c r="C374" s="79"/>
      <c r="D374" s="556"/>
      <c r="E374" s="581"/>
      <c r="F374" s="581"/>
      <c r="G374" s="548" t="s">
        <v>67</v>
      </c>
      <c r="H374" s="548"/>
      <c r="I374" s="548"/>
      <c r="J374" s="548" t="s">
        <v>173</v>
      </c>
      <c r="K374" s="548"/>
      <c r="L374" s="548"/>
      <c r="M374" s="80"/>
      <c r="N374" s="82"/>
      <c r="O374" s="82"/>
      <c r="P374" s="79"/>
      <c r="Q374" s="259"/>
      <c r="R374" s="259"/>
    </row>
    <row r="375" spans="1:18" s="81" customFormat="1" ht="12.75" thickBot="1">
      <c r="A375" s="79"/>
      <c r="B375" s="79"/>
      <c r="C375" s="79"/>
      <c r="D375" s="631"/>
      <c r="E375" s="582"/>
      <c r="F375" s="582"/>
      <c r="G375" s="583" t="s">
        <v>68</v>
      </c>
      <c r="H375" s="583"/>
      <c r="I375" s="583"/>
      <c r="J375" s="583" t="s">
        <v>174</v>
      </c>
      <c r="K375" s="583"/>
      <c r="L375" s="583"/>
      <c r="M375" s="80"/>
      <c r="N375" s="82"/>
      <c r="O375" s="82"/>
      <c r="P375" s="79"/>
      <c r="Q375" s="259"/>
      <c r="R375" s="259"/>
    </row>
    <row r="376" spans="1:16" ht="1.5" customHeight="1">
      <c r="A376" s="66"/>
      <c r="B376" s="66"/>
      <c r="C376" s="66"/>
      <c r="D376" s="66"/>
      <c r="E376" s="66"/>
      <c r="F376" s="66"/>
      <c r="G376" s="66"/>
      <c r="H376" s="66"/>
      <c r="I376" s="66"/>
      <c r="J376" s="66"/>
      <c r="K376" s="66"/>
      <c r="L376" s="66"/>
      <c r="M376" s="66"/>
      <c r="N376" s="66"/>
      <c r="O376" s="66"/>
      <c r="P376" s="66"/>
    </row>
    <row r="377" spans="1:16" s="63" customFormat="1" ht="15">
      <c r="A377" s="76" t="s">
        <v>119</v>
      </c>
      <c r="B377" s="76"/>
      <c r="C377" s="76"/>
      <c r="D377" s="489" t="s">
        <v>96</v>
      </c>
      <c r="E377" s="490"/>
      <c r="F377" s="490"/>
      <c r="G377" s="490"/>
      <c r="H377" s="490"/>
      <c r="I377" s="490"/>
      <c r="J377" s="490"/>
      <c r="K377" s="490"/>
      <c r="L377" s="490"/>
      <c r="M377" s="490"/>
      <c r="N377" s="490"/>
      <c r="O377" s="490"/>
      <c r="P377" s="490"/>
    </row>
    <row r="378" spans="1:20" ht="4.5" customHeight="1">
      <c r="A378" s="1"/>
      <c r="B378" s="1"/>
      <c r="C378" s="1"/>
      <c r="D378" s="1"/>
      <c r="E378" s="1"/>
      <c r="F378" s="1"/>
      <c r="G378" s="1"/>
      <c r="H378" s="1"/>
      <c r="I378" s="1"/>
      <c r="J378" s="1"/>
      <c r="K378" s="1"/>
      <c r="L378" s="1"/>
      <c r="M378" s="46"/>
      <c r="N378" s="1"/>
      <c r="O378" s="1"/>
      <c r="P378" s="1"/>
      <c r="Q378" s="51"/>
      <c r="R378" s="51"/>
      <c r="S378" s="51"/>
      <c r="T378" s="51"/>
    </row>
    <row r="379" spans="1:18" s="63" customFormat="1" ht="15.75" thickBot="1">
      <c r="A379" s="93" t="s">
        <v>415</v>
      </c>
      <c r="B379" s="93"/>
      <c r="C379" s="93"/>
      <c r="D379" s="76"/>
      <c r="E379" s="77"/>
      <c r="F379" s="77"/>
      <c r="G379" s="77"/>
      <c r="H379" s="77"/>
      <c r="I379" s="77"/>
      <c r="J379" s="77"/>
      <c r="K379" s="77"/>
      <c r="L379" s="77"/>
      <c r="M379" s="77"/>
      <c r="N379" s="77"/>
      <c r="P379" s="62" t="s">
        <v>416</v>
      </c>
      <c r="Q379" s="62"/>
      <c r="R379" s="76"/>
    </row>
    <row r="380" spans="1:18" ht="13.5" thickBot="1">
      <c r="A380" s="491" t="s">
        <v>122</v>
      </c>
      <c r="B380" s="576"/>
      <c r="C380" s="576"/>
      <c r="D380" s="576"/>
      <c r="E380" s="576"/>
      <c r="F380" s="576"/>
      <c r="G380" s="576"/>
      <c r="H380" s="576"/>
      <c r="I380" s="576"/>
      <c r="J380" s="576"/>
      <c r="K380" s="576"/>
      <c r="L380" s="576"/>
      <c r="M380" s="576"/>
      <c r="N380" s="576"/>
      <c r="O380" s="576"/>
      <c r="P380" s="577"/>
      <c r="Q380" s="67"/>
      <c r="R380" s="1"/>
    </row>
    <row r="381" spans="1:18" ht="13.5" thickBot="1">
      <c r="A381" s="566" t="s">
        <v>123</v>
      </c>
      <c r="B381" s="486"/>
      <c r="C381" s="486"/>
      <c r="D381" s="485" t="s">
        <v>65</v>
      </c>
      <c r="E381" s="486"/>
      <c r="F381" s="486"/>
      <c r="G381" s="485" t="s">
        <v>66</v>
      </c>
      <c r="H381" s="486"/>
      <c r="I381" s="486"/>
      <c r="J381" s="485" t="s">
        <v>67</v>
      </c>
      <c r="K381" s="486"/>
      <c r="L381" s="486"/>
      <c r="M381" s="485"/>
      <c r="N381" s="486"/>
      <c r="O381" s="486"/>
      <c r="P381" s="95" t="s">
        <v>178</v>
      </c>
      <c r="Q381" s="67"/>
      <c r="R381" s="1"/>
    </row>
    <row r="382" spans="1:20" s="12" customFormat="1" ht="45" customHeight="1">
      <c r="A382" s="226" t="s">
        <v>124</v>
      </c>
      <c r="B382" s="262" t="s">
        <v>275</v>
      </c>
      <c r="C382" s="118">
        <v>0.04</v>
      </c>
      <c r="D382" s="143" t="s">
        <v>256</v>
      </c>
      <c r="E382" s="135">
        <v>1</v>
      </c>
      <c r="F382" s="190"/>
      <c r="G382" s="143" t="s">
        <v>257</v>
      </c>
      <c r="H382" s="135">
        <v>2</v>
      </c>
      <c r="I382" s="190"/>
      <c r="J382" s="143" t="s">
        <v>285</v>
      </c>
      <c r="K382" s="135">
        <v>3</v>
      </c>
      <c r="L382" s="190"/>
      <c r="M382" s="565"/>
      <c r="N382" s="574"/>
      <c r="O382" s="575"/>
      <c r="P382" s="263">
        <f aca="true" t="shared" si="85" ref="P382:P390">MAX(Q382:T382)</f>
        <v>0</v>
      </c>
      <c r="Q382" s="155">
        <f aca="true" t="shared" si="86" ref="Q382:Q390">IF(F382&gt;0,C382*E382,0)</f>
        <v>0</v>
      </c>
      <c r="R382" s="155">
        <f>IF(I382&gt;0,$C382*H382,0)</f>
        <v>0</v>
      </c>
      <c r="S382" s="155">
        <f>IF(L382&gt;0,$C382*K382,0)</f>
        <v>0</v>
      </c>
      <c r="T382" s="155">
        <f aca="true" t="shared" si="87" ref="T382:T390">IF(O382&gt;0,$C382*N382,0)</f>
        <v>0</v>
      </c>
    </row>
    <row r="383" spans="1:20" s="12" customFormat="1" ht="45" customHeight="1">
      <c r="A383" s="200" t="s">
        <v>129</v>
      </c>
      <c r="B383" s="170"/>
      <c r="C383" s="119">
        <v>0.08</v>
      </c>
      <c r="D383" s="59" t="s">
        <v>130</v>
      </c>
      <c r="E383" s="55">
        <v>1</v>
      </c>
      <c r="F383" s="189"/>
      <c r="G383" s="59" t="s">
        <v>198</v>
      </c>
      <c r="H383" s="55">
        <v>2</v>
      </c>
      <c r="I383" s="189"/>
      <c r="J383" s="59" t="s">
        <v>261</v>
      </c>
      <c r="K383" s="55">
        <v>3</v>
      </c>
      <c r="L383" s="189"/>
      <c r="M383" s="562"/>
      <c r="N383" s="570"/>
      <c r="O383" s="571"/>
      <c r="P383" s="249">
        <f t="shared" si="85"/>
        <v>0</v>
      </c>
      <c r="Q383" s="155">
        <f t="shared" si="86"/>
        <v>0</v>
      </c>
      <c r="R383" s="155">
        <f aca="true" t="shared" si="88" ref="R383:R390">IF(I383&gt;0,$C383*H383,0)</f>
        <v>0</v>
      </c>
      <c r="S383" s="155">
        <f aca="true" t="shared" si="89" ref="S383:S390">IF(L383&gt;0,$C383*K383,0)</f>
        <v>0</v>
      </c>
      <c r="T383" s="155">
        <f t="shared" si="87"/>
        <v>0</v>
      </c>
    </row>
    <row r="384" spans="1:20" s="12" customFormat="1" ht="45" customHeight="1">
      <c r="A384" s="587" t="s">
        <v>134</v>
      </c>
      <c r="B384" s="612"/>
      <c r="C384" s="119">
        <v>0.49</v>
      </c>
      <c r="D384" s="59" t="s">
        <v>427</v>
      </c>
      <c r="E384" s="55">
        <v>1</v>
      </c>
      <c r="F384" s="189"/>
      <c r="G384" s="59" t="s">
        <v>426</v>
      </c>
      <c r="H384" s="55">
        <v>2</v>
      </c>
      <c r="I384" s="189"/>
      <c r="J384" s="266" t="s">
        <v>425</v>
      </c>
      <c r="K384" s="55">
        <v>3</v>
      </c>
      <c r="L384" s="189"/>
      <c r="M384" s="562"/>
      <c r="N384" s="570"/>
      <c r="O384" s="571"/>
      <c r="P384" s="249">
        <f t="shared" si="85"/>
        <v>0</v>
      </c>
      <c r="Q384" s="155">
        <f t="shared" si="86"/>
        <v>0</v>
      </c>
      <c r="R384" s="155">
        <f t="shared" si="88"/>
        <v>0</v>
      </c>
      <c r="S384" s="155">
        <f t="shared" si="89"/>
        <v>0</v>
      </c>
      <c r="T384" s="155">
        <f t="shared" si="87"/>
        <v>0</v>
      </c>
    </row>
    <row r="385" spans="1:20" s="12" customFormat="1" ht="45" customHeight="1">
      <c r="A385" s="587" t="s">
        <v>139</v>
      </c>
      <c r="B385" s="612"/>
      <c r="C385" s="119">
        <v>0.08</v>
      </c>
      <c r="D385" s="59" t="s">
        <v>289</v>
      </c>
      <c r="E385" s="55">
        <v>1</v>
      </c>
      <c r="F385" s="189"/>
      <c r="G385" s="59" t="s">
        <v>417</v>
      </c>
      <c r="H385" s="55">
        <v>2</v>
      </c>
      <c r="I385" s="189"/>
      <c r="J385" s="59" t="s">
        <v>314</v>
      </c>
      <c r="K385" s="55">
        <v>3</v>
      </c>
      <c r="L385" s="189"/>
      <c r="M385" s="562"/>
      <c r="N385" s="570"/>
      <c r="O385" s="571"/>
      <c r="P385" s="249">
        <f t="shared" si="85"/>
        <v>0</v>
      </c>
      <c r="Q385" s="155">
        <f t="shared" si="86"/>
        <v>0</v>
      </c>
      <c r="R385" s="155">
        <f t="shared" si="88"/>
        <v>0</v>
      </c>
      <c r="S385" s="155">
        <f t="shared" si="89"/>
        <v>0</v>
      </c>
      <c r="T385" s="155">
        <f t="shared" si="87"/>
        <v>0</v>
      </c>
    </row>
    <row r="386" spans="1:20" s="12" customFormat="1" ht="45" customHeight="1">
      <c r="A386" s="587" t="s">
        <v>177</v>
      </c>
      <c r="B386" s="612"/>
      <c r="C386" s="119">
        <v>0.02</v>
      </c>
      <c r="D386" s="59" t="s">
        <v>189</v>
      </c>
      <c r="E386" s="55">
        <v>1</v>
      </c>
      <c r="F386" s="189"/>
      <c r="G386" s="59" t="s">
        <v>201</v>
      </c>
      <c r="H386" s="55">
        <v>2</v>
      </c>
      <c r="I386" s="189"/>
      <c r="J386" s="59" t="s">
        <v>281</v>
      </c>
      <c r="K386" s="55">
        <v>3</v>
      </c>
      <c r="L386" s="189"/>
      <c r="M386" s="562"/>
      <c r="N386" s="570"/>
      <c r="O386" s="571"/>
      <c r="P386" s="249">
        <f t="shared" si="85"/>
        <v>0</v>
      </c>
      <c r="Q386" s="155">
        <f t="shared" si="86"/>
        <v>0</v>
      </c>
      <c r="R386" s="155">
        <f t="shared" si="88"/>
        <v>0</v>
      </c>
      <c r="S386" s="155">
        <f t="shared" si="89"/>
        <v>0</v>
      </c>
      <c r="T386" s="155">
        <f t="shared" si="87"/>
        <v>0</v>
      </c>
    </row>
    <row r="387" spans="1:20" s="12" customFormat="1" ht="45" customHeight="1">
      <c r="A387" s="587" t="s">
        <v>149</v>
      </c>
      <c r="B387" s="612"/>
      <c r="C387" s="119">
        <v>0.06</v>
      </c>
      <c r="D387" s="59" t="s">
        <v>428</v>
      </c>
      <c r="E387" s="55">
        <v>1</v>
      </c>
      <c r="F387" s="189"/>
      <c r="G387" s="59" t="s">
        <v>429</v>
      </c>
      <c r="H387" s="55">
        <v>2</v>
      </c>
      <c r="I387" s="189"/>
      <c r="J387" s="59" t="s">
        <v>430</v>
      </c>
      <c r="K387" s="55">
        <v>3</v>
      </c>
      <c r="L387" s="189"/>
      <c r="M387" s="562"/>
      <c r="N387" s="570"/>
      <c r="O387" s="571"/>
      <c r="P387" s="249">
        <f t="shared" si="85"/>
        <v>0</v>
      </c>
      <c r="Q387" s="155">
        <f t="shared" si="86"/>
        <v>0</v>
      </c>
      <c r="R387" s="155">
        <f t="shared" si="88"/>
        <v>0</v>
      </c>
      <c r="S387" s="155">
        <f t="shared" si="89"/>
        <v>0</v>
      </c>
      <c r="T387" s="155">
        <f t="shared" si="87"/>
        <v>0</v>
      </c>
    </row>
    <row r="388" spans="1:20" s="12" customFormat="1" ht="45" customHeight="1">
      <c r="A388" s="587" t="s">
        <v>154</v>
      </c>
      <c r="B388" s="612"/>
      <c r="C388" s="119">
        <v>0.06</v>
      </c>
      <c r="D388" s="59" t="s">
        <v>190</v>
      </c>
      <c r="E388" s="55">
        <v>1</v>
      </c>
      <c r="F388" s="189"/>
      <c r="G388" s="59" t="s">
        <v>291</v>
      </c>
      <c r="H388" s="55">
        <v>2</v>
      </c>
      <c r="I388" s="189"/>
      <c r="J388" s="59" t="s">
        <v>402</v>
      </c>
      <c r="K388" s="55">
        <v>3</v>
      </c>
      <c r="L388" s="189"/>
      <c r="M388" s="562"/>
      <c r="N388" s="570"/>
      <c r="O388" s="571"/>
      <c r="P388" s="249">
        <f t="shared" si="85"/>
        <v>0</v>
      </c>
      <c r="Q388" s="155">
        <f t="shared" si="86"/>
        <v>0</v>
      </c>
      <c r="R388" s="155">
        <f t="shared" si="88"/>
        <v>0</v>
      </c>
      <c r="S388" s="155">
        <f t="shared" si="89"/>
        <v>0</v>
      </c>
      <c r="T388" s="155">
        <f t="shared" si="87"/>
        <v>0</v>
      </c>
    </row>
    <row r="389" spans="1:20" s="12" customFormat="1" ht="45" customHeight="1">
      <c r="A389" s="587" t="s">
        <v>159</v>
      </c>
      <c r="B389" s="612"/>
      <c r="C389" s="119">
        <v>0.15</v>
      </c>
      <c r="D389" s="59" t="s">
        <v>418</v>
      </c>
      <c r="E389" s="55">
        <v>1</v>
      </c>
      <c r="F389" s="189"/>
      <c r="G389" s="59" t="s">
        <v>419</v>
      </c>
      <c r="H389" s="55">
        <v>2</v>
      </c>
      <c r="I389" s="189"/>
      <c r="J389" s="59" t="s">
        <v>420</v>
      </c>
      <c r="K389" s="55">
        <v>3</v>
      </c>
      <c r="L389" s="189"/>
      <c r="M389" s="562"/>
      <c r="N389" s="570"/>
      <c r="O389" s="571"/>
      <c r="P389" s="249">
        <f t="shared" si="85"/>
        <v>0</v>
      </c>
      <c r="Q389" s="155">
        <f t="shared" si="86"/>
        <v>0</v>
      </c>
      <c r="R389" s="155">
        <f t="shared" si="88"/>
        <v>0</v>
      </c>
      <c r="S389" s="155">
        <f t="shared" si="89"/>
        <v>0</v>
      </c>
      <c r="T389" s="155">
        <f t="shared" si="87"/>
        <v>0</v>
      </c>
    </row>
    <row r="390" spans="1:20" s="12" customFormat="1" ht="45" customHeight="1" thickBot="1">
      <c r="A390" s="621" t="s">
        <v>424</v>
      </c>
      <c r="B390" s="606"/>
      <c r="C390" s="120">
        <v>0.02</v>
      </c>
      <c r="D390" s="103"/>
      <c r="E390" s="104">
        <v>1</v>
      </c>
      <c r="F390" s="174"/>
      <c r="G390" s="103" t="s">
        <v>421</v>
      </c>
      <c r="H390" s="104">
        <v>2</v>
      </c>
      <c r="I390" s="174"/>
      <c r="J390" s="103" t="s">
        <v>422</v>
      </c>
      <c r="K390" s="104">
        <v>3</v>
      </c>
      <c r="L390" s="174"/>
      <c r="M390" s="564"/>
      <c r="N390" s="572"/>
      <c r="O390" s="573"/>
      <c r="P390" s="252">
        <f t="shared" si="85"/>
        <v>0</v>
      </c>
      <c r="Q390" s="155">
        <f t="shared" si="86"/>
        <v>0</v>
      </c>
      <c r="R390" s="155">
        <f t="shared" si="88"/>
        <v>0</v>
      </c>
      <c r="S390" s="155">
        <f t="shared" si="89"/>
        <v>0</v>
      </c>
      <c r="T390" s="155">
        <f t="shared" si="87"/>
        <v>0</v>
      </c>
    </row>
    <row r="391" spans="1:18" ht="28.5" customHeight="1" thickBot="1">
      <c r="A391" s="1"/>
      <c r="B391" s="1"/>
      <c r="C391" s="1"/>
      <c r="D391" s="479" t="s">
        <v>168</v>
      </c>
      <c r="E391" s="481"/>
      <c r="F391" s="481"/>
      <c r="G391" s="479" t="s">
        <v>169</v>
      </c>
      <c r="H391" s="479"/>
      <c r="I391" s="479"/>
      <c r="J391" s="479" t="s">
        <v>170</v>
      </c>
      <c r="K391" s="481"/>
      <c r="L391" s="481"/>
      <c r="M391" s="264"/>
      <c r="N391" s="265"/>
      <c r="O391" s="67"/>
      <c r="P391" s="240">
        <f>SUM(P382:P390)</f>
        <v>0</v>
      </c>
      <c r="Q391" s="238"/>
      <c r="R391" s="52"/>
    </row>
    <row r="392" spans="1:17" s="81" customFormat="1" ht="12">
      <c r="A392" s="79"/>
      <c r="B392" s="79"/>
      <c r="C392" s="79"/>
      <c r="D392" s="580"/>
      <c r="E392" s="581"/>
      <c r="F392" s="581"/>
      <c r="G392" s="548" t="s">
        <v>65</v>
      </c>
      <c r="H392" s="548"/>
      <c r="I392" s="548"/>
      <c r="J392" s="622" t="s">
        <v>171</v>
      </c>
      <c r="K392" s="548"/>
      <c r="L392" s="548"/>
      <c r="M392" s="82"/>
      <c r="N392" s="82"/>
      <c r="O392" s="79"/>
      <c r="P392" s="79"/>
      <c r="Q392" s="79"/>
    </row>
    <row r="393" spans="1:17" s="81" customFormat="1" ht="12">
      <c r="A393" s="79"/>
      <c r="B393" s="79"/>
      <c r="C393" s="79"/>
      <c r="D393" s="556"/>
      <c r="E393" s="581"/>
      <c r="F393" s="581"/>
      <c r="G393" s="548" t="s">
        <v>66</v>
      </c>
      <c r="H393" s="548"/>
      <c r="I393" s="548"/>
      <c r="J393" s="548" t="s">
        <v>172</v>
      </c>
      <c r="K393" s="548"/>
      <c r="L393" s="548"/>
      <c r="M393" s="79"/>
      <c r="N393" s="79"/>
      <c r="O393" s="79"/>
      <c r="P393" s="79"/>
      <c r="Q393" s="79"/>
    </row>
    <row r="394" spans="1:17" s="81" customFormat="1" ht="12.75" thickBot="1">
      <c r="A394" s="79"/>
      <c r="B394" s="79"/>
      <c r="C394" s="79"/>
      <c r="D394" s="557"/>
      <c r="E394" s="582"/>
      <c r="F394" s="582"/>
      <c r="G394" s="583" t="s">
        <v>67</v>
      </c>
      <c r="H394" s="583"/>
      <c r="I394" s="583"/>
      <c r="J394" s="583" t="s">
        <v>211</v>
      </c>
      <c r="K394" s="583"/>
      <c r="L394" s="583"/>
      <c r="M394" s="79"/>
      <c r="N394" s="82"/>
      <c r="O394" s="82"/>
      <c r="P394" s="79"/>
      <c r="Q394" s="79"/>
    </row>
    <row r="395" spans="1:17" s="237" customFormat="1" ht="8.25">
      <c r="A395" s="236"/>
      <c r="B395" s="236"/>
      <c r="C395" s="236"/>
      <c r="D395" s="267" t="s">
        <v>423</v>
      </c>
      <c r="E395" s="236"/>
      <c r="F395" s="236"/>
      <c r="G395" s="236"/>
      <c r="H395" s="236"/>
      <c r="I395" s="236"/>
      <c r="J395" s="236"/>
      <c r="K395" s="236"/>
      <c r="L395" s="236"/>
      <c r="M395" s="236"/>
      <c r="N395" s="236"/>
      <c r="O395" s="236"/>
      <c r="P395" s="236"/>
      <c r="Q395" s="236"/>
    </row>
    <row r="396" spans="1:16" ht="1.5" customHeight="1">
      <c r="A396" s="66"/>
      <c r="B396" s="66"/>
      <c r="C396" s="66"/>
      <c r="D396" s="66"/>
      <c r="E396" s="66"/>
      <c r="F396" s="66"/>
      <c r="G396" s="66"/>
      <c r="H396" s="66"/>
      <c r="I396" s="66"/>
      <c r="J396" s="66"/>
      <c r="K396" s="66"/>
      <c r="L396" s="66"/>
      <c r="M396" s="66"/>
      <c r="N396" s="66"/>
      <c r="O396" s="66"/>
      <c r="P396" s="66"/>
    </row>
    <row r="397" spans="1:16" s="63" customFormat="1" ht="15">
      <c r="A397" s="76" t="s">
        <v>119</v>
      </c>
      <c r="B397" s="76"/>
      <c r="C397" s="76"/>
      <c r="D397" s="489" t="s">
        <v>96</v>
      </c>
      <c r="E397" s="490"/>
      <c r="F397" s="490"/>
      <c r="G397" s="490"/>
      <c r="H397" s="490"/>
      <c r="I397" s="490"/>
      <c r="J397" s="490"/>
      <c r="K397" s="490"/>
      <c r="L397" s="490"/>
      <c r="M397" s="490"/>
      <c r="N397" s="490"/>
      <c r="O397" s="490"/>
      <c r="P397" s="490"/>
    </row>
    <row r="398" spans="1:20" ht="4.5" customHeight="1">
      <c r="A398" s="1"/>
      <c r="B398" s="1"/>
      <c r="C398" s="1"/>
      <c r="D398" s="1"/>
      <c r="E398" s="1"/>
      <c r="F398" s="1"/>
      <c r="G398" s="1"/>
      <c r="H398" s="1"/>
      <c r="I398" s="1"/>
      <c r="J398" s="1"/>
      <c r="K398" s="1"/>
      <c r="L398" s="1"/>
      <c r="M398" s="46"/>
      <c r="N398" s="1"/>
      <c r="O398" s="1"/>
      <c r="P398" s="1"/>
      <c r="Q398" s="51"/>
      <c r="R398" s="51"/>
      <c r="S398" s="51"/>
      <c r="T398" s="51"/>
    </row>
    <row r="399" spans="1:20" ht="15.75" thickBot="1">
      <c r="A399" s="93" t="s">
        <v>431</v>
      </c>
      <c r="B399" s="93"/>
      <c r="C399" s="93"/>
      <c r="D399" s="76"/>
      <c r="E399" s="77"/>
      <c r="F399" s="77"/>
      <c r="G399" s="77"/>
      <c r="H399" s="77"/>
      <c r="I399" s="77"/>
      <c r="J399" s="77"/>
      <c r="K399" s="77"/>
      <c r="L399" s="77"/>
      <c r="M399" s="77"/>
      <c r="N399" s="77"/>
      <c r="O399" s="63"/>
      <c r="P399" s="62" t="s">
        <v>416</v>
      </c>
      <c r="Q399" s="62"/>
      <c r="R399" s="76"/>
      <c r="S399" s="63"/>
      <c r="T399" s="63"/>
    </row>
    <row r="400" spans="1:18" ht="13.5" customHeight="1" thickBot="1">
      <c r="A400" s="491" t="s">
        <v>122</v>
      </c>
      <c r="B400" s="623"/>
      <c r="C400" s="623"/>
      <c r="D400" s="623"/>
      <c r="E400" s="623"/>
      <c r="F400" s="623"/>
      <c r="G400" s="623"/>
      <c r="H400" s="623"/>
      <c r="I400" s="623"/>
      <c r="J400" s="623"/>
      <c r="K400" s="623"/>
      <c r="L400" s="623"/>
      <c r="M400" s="623"/>
      <c r="N400" s="623"/>
      <c r="O400" s="623"/>
      <c r="P400" s="624"/>
      <c r="Q400" s="67"/>
      <c r="R400" s="1"/>
    </row>
    <row r="401" spans="1:18" ht="13.5" thickBot="1">
      <c r="A401" s="566" t="s">
        <v>123</v>
      </c>
      <c r="B401" s="486"/>
      <c r="C401" s="486"/>
      <c r="D401" s="485" t="s">
        <v>65</v>
      </c>
      <c r="E401" s="486"/>
      <c r="F401" s="486"/>
      <c r="G401" s="485" t="s">
        <v>66</v>
      </c>
      <c r="H401" s="486"/>
      <c r="I401" s="486"/>
      <c r="J401" s="485" t="s">
        <v>67</v>
      </c>
      <c r="K401" s="486"/>
      <c r="L401" s="486"/>
      <c r="M401" s="485"/>
      <c r="N401" s="486"/>
      <c r="O401" s="486"/>
      <c r="P401" s="95" t="s">
        <v>178</v>
      </c>
      <c r="Q401" s="67"/>
      <c r="R401" s="1"/>
    </row>
    <row r="402" spans="1:20" s="12" customFormat="1" ht="45" customHeight="1">
      <c r="A402" s="605" t="s">
        <v>124</v>
      </c>
      <c r="B402" s="536"/>
      <c r="C402" s="118">
        <v>0.04</v>
      </c>
      <c r="D402" s="143" t="s">
        <v>125</v>
      </c>
      <c r="E402" s="135">
        <v>1</v>
      </c>
      <c r="F402" s="190"/>
      <c r="G402" s="143" t="s">
        <v>205</v>
      </c>
      <c r="H402" s="135">
        <v>2</v>
      </c>
      <c r="I402" s="190"/>
      <c r="J402" s="143" t="s">
        <v>297</v>
      </c>
      <c r="K402" s="135">
        <v>3</v>
      </c>
      <c r="L402" s="190"/>
      <c r="M402" s="565"/>
      <c r="N402" s="574"/>
      <c r="O402" s="575"/>
      <c r="P402" s="263">
        <f aca="true" t="shared" si="90" ref="P402:P410">MAX(Q402:T402)</f>
        <v>0</v>
      </c>
      <c r="Q402" s="155">
        <f aca="true" t="shared" si="91" ref="Q402:Q410">IF(F402&gt;0,C402*E402,0)</f>
        <v>0</v>
      </c>
      <c r="R402" s="155">
        <f>IF(I402&gt;0,$C402*H402,0)</f>
        <v>0</v>
      </c>
      <c r="S402" s="155">
        <f>IF(L402&gt;0,$C402*K402,0)</f>
        <v>0</v>
      </c>
      <c r="T402" s="155">
        <f aca="true" t="shared" si="92" ref="T402:T410">IF(O402&gt;0,$C402*N402,0)</f>
        <v>0</v>
      </c>
    </row>
    <row r="403" spans="1:20" s="12" customFormat="1" ht="45" customHeight="1">
      <c r="A403" s="200" t="s">
        <v>129</v>
      </c>
      <c r="B403" s="170"/>
      <c r="C403" s="119">
        <v>0.08</v>
      </c>
      <c r="D403" s="59" t="s">
        <v>130</v>
      </c>
      <c r="E403" s="55">
        <v>1</v>
      </c>
      <c r="F403" s="189"/>
      <c r="G403" s="59" t="s">
        <v>198</v>
      </c>
      <c r="H403" s="55">
        <v>2</v>
      </c>
      <c r="I403" s="189"/>
      <c r="J403" s="59" t="s">
        <v>261</v>
      </c>
      <c r="K403" s="55">
        <v>3</v>
      </c>
      <c r="L403" s="189"/>
      <c r="M403" s="562"/>
      <c r="N403" s="570"/>
      <c r="O403" s="571"/>
      <c r="P403" s="249">
        <f t="shared" si="90"/>
        <v>0</v>
      </c>
      <c r="Q403" s="155">
        <f t="shared" si="91"/>
        <v>0</v>
      </c>
      <c r="R403" s="155">
        <f aca="true" t="shared" si="93" ref="R403:R410">IF(I403&gt;0,$C403*H403,0)</f>
        <v>0</v>
      </c>
      <c r="S403" s="155">
        <f aca="true" t="shared" si="94" ref="S403:S410">IF(L403&gt;0,$C403*K403,0)</f>
        <v>0</v>
      </c>
      <c r="T403" s="155">
        <f t="shared" si="92"/>
        <v>0</v>
      </c>
    </row>
    <row r="404" spans="1:20" s="12" customFormat="1" ht="45" customHeight="1">
      <c r="A404" s="587" t="s">
        <v>134</v>
      </c>
      <c r="B404" s="612"/>
      <c r="C404" s="119">
        <v>0.49</v>
      </c>
      <c r="D404" s="59" t="s">
        <v>427</v>
      </c>
      <c r="E404" s="55">
        <v>1</v>
      </c>
      <c r="F404" s="189"/>
      <c r="G404" s="59" t="s">
        <v>426</v>
      </c>
      <c r="H404" s="55">
        <v>2</v>
      </c>
      <c r="I404" s="189"/>
      <c r="J404" s="266" t="s">
        <v>425</v>
      </c>
      <c r="K404" s="55">
        <v>3</v>
      </c>
      <c r="L404" s="189"/>
      <c r="M404" s="562"/>
      <c r="N404" s="570"/>
      <c r="O404" s="571"/>
      <c r="P404" s="249">
        <f t="shared" si="90"/>
        <v>0</v>
      </c>
      <c r="Q404" s="155">
        <f t="shared" si="91"/>
        <v>0</v>
      </c>
      <c r="R404" s="155">
        <f t="shared" si="93"/>
        <v>0</v>
      </c>
      <c r="S404" s="155">
        <f t="shared" si="94"/>
        <v>0</v>
      </c>
      <c r="T404" s="155">
        <f t="shared" si="92"/>
        <v>0</v>
      </c>
    </row>
    <row r="405" spans="1:20" s="12" customFormat="1" ht="45" customHeight="1">
      <c r="A405" s="587" t="s">
        <v>139</v>
      </c>
      <c r="B405" s="612"/>
      <c r="C405" s="119">
        <v>0.08</v>
      </c>
      <c r="D405" s="59" t="s">
        <v>289</v>
      </c>
      <c r="E405" s="55">
        <v>1</v>
      </c>
      <c r="F405" s="189"/>
      <c r="G405" s="59" t="s">
        <v>417</v>
      </c>
      <c r="H405" s="55">
        <v>2</v>
      </c>
      <c r="I405" s="189"/>
      <c r="J405" s="59" t="s">
        <v>314</v>
      </c>
      <c r="K405" s="55">
        <v>3</v>
      </c>
      <c r="L405" s="189"/>
      <c r="M405" s="562"/>
      <c r="N405" s="570"/>
      <c r="O405" s="571"/>
      <c r="P405" s="249">
        <f t="shared" si="90"/>
        <v>0</v>
      </c>
      <c r="Q405" s="155">
        <f t="shared" si="91"/>
        <v>0</v>
      </c>
      <c r="R405" s="155">
        <f t="shared" si="93"/>
        <v>0</v>
      </c>
      <c r="S405" s="155">
        <f t="shared" si="94"/>
        <v>0</v>
      </c>
      <c r="T405" s="155">
        <f t="shared" si="92"/>
        <v>0</v>
      </c>
    </row>
    <row r="406" spans="1:20" s="12" customFormat="1" ht="45" customHeight="1">
      <c r="A406" s="587" t="s">
        <v>177</v>
      </c>
      <c r="B406" s="612"/>
      <c r="C406" s="119">
        <v>0.02</v>
      </c>
      <c r="D406" s="59" t="s">
        <v>189</v>
      </c>
      <c r="E406" s="55">
        <v>1</v>
      </c>
      <c r="F406" s="189"/>
      <c r="G406" s="59" t="s">
        <v>201</v>
      </c>
      <c r="H406" s="55">
        <v>2</v>
      </c>
      <c r="I406" s="189"/>
      <c r="J406" s="59" t="s">
        <v>281</v>
      </c>
      <c r="K406" s="55">
        <v>3</v>
      </c>
      <c r="L406" s="189"/>
      <c r="M406" s="562"/>
      <c r="N406" s="570"/>
      <c r="O406" s="571"/>
      <c r="P406" s="249">
        <f t="shared" si="90"/>
        <v>0</v>
      </c>
      <c r="Q406" s="155">
        <f t="shared" si="91"/>
        <v>0</v>
      </c>
      <c r="R406" s="155">
        <f t="shared" si="93"/>
        <v>0</v>
      </c>
      <c r="S406" s="155">
        <f t="shared" si="94"/>
        <v>0</v>
      </c>
      <c r="T406" s="155">
        <f t="shared" si="92"/>
        <v>0</v>
      </c>
    </row>
    <row r="407" spans="1:20" s="12" customFormat="1" ht="45" customHeight="1">
      <c r="A407" s="587" t="s">
        <v>149</v>
      </c>
      <c r="B407" s="612"/>
      <c r="C407" s="119">
        <v>0.06</v>
      </c>
      <c r="D407" s="59" t="s">
        <v>428</v>
      </c>
      <c r="E407" s="55">
        <v>1</v>
      </c>
      <c r="F407" s="189"/>
      <c r="G407" s="59" t="s">
        <v>429</v>
      </c>
      <c r="H407" s="55">
        <v>2</v>
      </c>
      <c r="I407" s="189"/>
      <c r="J407" s="59" t="s">
        <v>430</v>
      </c>
      <c r="K407" s="55">
        <v>3</v>
      </c>
      <c r="L407" s="189"/>
      <c r="M407" s="562"/>
      <c r="N407" s="570"/>
      <c r="O407" s="571"/>
      <c r="P407" s="249">
        <f t="shared" si="90"/>
        <v>0</v>
      </c>
      <c r="Q407" s="155">
        <f t="shared" si="91"/>
        <v>0</v>
      </c>
      <c r="R407" s="155">
        <f t="shared" si="93"/>
        <v>0</v>
      </c>
      <c r="S407" s="155">
        <f t="shared" si="94"/>
        <v>0</v>
      </c>
      <c r="T407" s="155">
        <f t="shared" si="92"/>
        <v>0</v>
      </c>
    </row>
    <row r="408" spans="1:20" s="12" customFormat="1" ht="45" customHeight="1">
      <c r="A408" s="587" t="s">
        <v>154</v>
      </c>
      <c r="B408" s="612"/>
      <c r="C408" s="119">
        <v>0.06</v>
      </c>
      <c r="D408" s="59" t="s">
        <v>190</v>
      </c>
      <c r="E408" s="55">
        <v>1</v>
      </c>
      <c r="F408" s="189"/>
      <c r="G408" s="59" t="s">
        <v>291</v>
      </c>
      <c r="H408" s="55">
        <v>2</v>
      </c>
      <c r="I408" s="189"/>
      <c r="J408" s="59" t="s">
        <v>402</v>
      </c>
      <c r="K408" s="55">
        <v>3</v>
      </c>
      <c r="L408" s="189"/>
      <c r="M408" s="562"/>
      <c r="N408" s="570"/>
      <c r="O408" s="571"/>
      <c r="P408" s="249">
        <f t="shared" si="90"/>
        <v>0</v>
      </c>
      <c r="Q408" s="155">
        <f t="shared" si="91"/>
        <v>0</v>
      </c>
      <c r="R408" s="155">
        <f t="shared" si="93"/>
        <v>0</v>
      </c>
      <c r="S408" s="155">
        <f t="shared" si="94"/>
        <v>0</v>
      </c>
      <c r="T408" s="155">
        <f t="shared" si="92"/>
        <v>0</v>
      </c>
    </row>
    <row r="409" spans="1:20" s="12" customFormat="1" ht="45" customHeight="1">
      <c r="A409" s="587" t="s">
        <v>159</v>
      </c>
      <c r="B409" s="612"/>
      <c r="C409" s="119">
        <v>0.15</v>
      </c>
      <c r="D409" s="59" t="s">
        <v>418</v>
      </c>
      <c r="E409" s="55">
        <v>1</v>
      </c>
      <c r="F409" s="189"/>
      <c r="G409" s="59" t="s">
        <v>419</v>
      </c>
      <c r="H409" s="55">
        <v>2</v>
      </c>
      <c r="I409" s="189"/>
      <c r="J409" s="59" t="s">
        <v>420</v>
      </c>
      <c r="K409" s="55">
        <v>3</v>
      </c>
      <c r="L409" s="189"/>
      <c r="M409" s="562"/>
      <c r="N409" s="570"/>
      <c r="O409" s="571"/>
      <c r="P409" s="249">
        <f t="shared" si="90"/>
        <v>0</v>
      </c>
      <c r="Q409" s="155">
        <f t="shared" si="91"/>
        <v>0</v>
      </c>
      <c r="R409" s="155">
        <f t="shared" si="93"/>
        <v>0</v>
      </c>
      <c r="S409" s="155">
        <f t="shared" si="94"/>
        <v>0</v>
      </c>
      <c r="T409" s="155">
        <f t="shared" si="92"/>
        <v>0</v>
      </c>
    </row>
    <row r="410" spans="1:20" s="12" customFormat="1" ht="45" customHeight="1" thickBot="1">
      <c r="A410" s="621" t="s">
        <v>424</v>
      </c>
      <c r="B410" s="606"/>
      <c r="C410" s="120">
        <v>0.02</v>
      </c>
      <c r="D410" s="103"/>
      <c r="E410" s="104">
        <v>1</v>
      </c>
      <c r="F410" s="174"/>
      <c r="G410" s="103" t="s">
        <v>421</v>
      </c>
      <c r="H410" s="104">
        <v>2</v>
      </c>
      <c r="I410" s="174"/>
      <c r="J410" s="103" t="s">
        <v>422</v>
      </c>
      <c r="K410" s="104">
        <v>3</v>
      </c>
      <c r="L410" s="174"/>
      <c r="M410" s="564"/>
      <c r="N410" s="572"/>
      <c r="O410" s="573"/>
      <c r="P410" s="252">
        <f t="shared" si="90"/>
        <v>0</v>
      </c>
      <c r="Q410" s="155">
        <f t="shared" si="91"/>
        <v>0</v>
      </c>
      <c r="R410" s="155">
        <f t="shared" si="93"/>
        <v>0</v>
      </c>
      <c r="S410" s="155">
        <f t="shared" si="94"/>
        <v>0</v>
      </c>
      <c r="T410" s="155">
        <f t="shared" si="92"/>
        <v>0</v>
      </c>
    </row>
    <row r="411" spans="1:18" ht="28.5" customHeight="1" thickBot="1">
      <c r="A411" s="1"/>
      <c r="B411" s="1"/>
      <c r="C411" s="1"/>
      <c r="D411" s="479" t="s">
        <v>168</v>
      </c>
      <c r="E411" s="481"/>
      <c r="F411" s="481"/>
      <c r="G411" s="479" t="s">
        <v>169</v>
      </c>
      <c r="H411" s="479"/>
      <c r="I411" s="479"/>
      <c r="J411" s="479" t="s">
        <v>170</v>
      </c>
      <c r="K411" s="481"/>
      <c r="L411" s="481"/>
      <c r="M411" s="264"/>
      <c r="N411" s="265"/>
      <c r="O411" s="67"/>
      <c r="P411" s="240">
        <f>SUM(P402:P410)</f>
        <v>0</v>
      </c>
      <c r="Q411" s="238"/>
      <c r="R411" s="52"/>
    </row>
    <row r="412" spans="1:17" s="81" customFormat="1" ht="12">
      <c r="A412" s="79"/>
      <c r="B412" s="79"/>
      <c r="C412" s="79"/>
      <c r="D412" s="580"/>
      <c r="E412" s="581"/>
      <c r="F412" s="581"/>
      <c r="G412" s="548" t="s">
        <v>65</v>
      </c>
      <c r="H412" s="548"/>
      <c r="I412" s="548"/>
      <c r="J412" s="622" t="s">
        <v>171</v>
      </c>
      <c r="K412" s="548"/>
      <c r="L412" s="548"/>
      <c r="M412" s="82"/>
      <c r="N412" s="82"/>
      <c r="O412" s="79"/>
      <c r="P412" s="79"/>
      <c r="Q412" s="79"/>
    </row>
    <row r="413" spans="1:17" s="81" customFormat="1" ht="12">
      <c r="A413" s="79"/>
      <c r="B413" s="79"/>
      <c r="C413" s="79"/>
      <c r="D413" s="556"/>
      <c r="E413" s="581"/>
      <c r="F413" s="581"/>
      <c r="G413" s="548" t="s">
        <v>66</v>
      </c>
      <c r="H413" s="548"/>
      <c r="I413" s="548"/>
      <c r="J413" s="548" t="s">
        <v>172</v>
      </c>
      <c r="K413" s="548"/>
      <c r="L413" s="548"/>
      <c r="M413" s="79"/>
      <c r="N413" s="79"/>
      <c r="O413" s="79"/>
      <c r="P413" s="79"/>
      <c r="Q413" s="79"/>
    </row>
    <row r="414" spans="1:17" s="81" customFormat="1" ht="12.75" thickBot="1">
      <c r="A414" s="79"/>
      <c r="B414" s="79"/>
      <c r="C414" s="79"/>
      <c r="D414" s="557"/>
      <c r="E414" s="582"/>
      <c r="F414" s="582"/>
      <c r="G414" s="583" t="s">
        <v>67</v>
      </c>
      <c r="H414" s="583"/>
      <c r="I414" s="583"/>
      <c r="J414" s="583" t="s">
        <v>211</v>
      </c>
      <c r="K414" s="583"/>
      <c r="L414" s="583"/>
      <c r="M414" s="79"/>
      <c r="N414" s="82"/>
      <c r="O414" s="82"/>
      <c r="P414" s="79"/>
      <c r="Q414" s="79"/>
    </row>
    <row r="415" spans="1:17" s="237" customFormat="1" ht="8.25">
      <c r="A415" s="236"/>
      <c r="B415" s="236"/>
      <c r="C415" s="236"/>
      <c r="D415" s="267" t="s">
        <v>423</v>
      </c>
      <c r="E415" s="236"/>
      <c r="F415" s="236"/>
      <c r="G415" s="236"/>
      <c r="H415" s="236"/>
      <c r="I415" s="236"/>
      <c r="J415" s="236"/>
      <c r="K415" s="236"/>
      <c r="L415" s="236"/>
      <c r="M415" s="236"/>
      <c r="N415" s="236"/>
      <c r="O415" s="236"/>
      <c r="P415" s="236"/>
      <c r="Q415" s="236"/>
    </row>
    <row r="416" spans="1:16" ht="1.5" customHeight="1">
      <c r="A416" s="66"/>
      <c r="B416" s="66"/>
      <c r="C416" s="66"/>
      <c r="D416" s="66"/>
      <c r="E416" s="66"/>
      <c r="F416" s="66"/>
      <c r="G416" s="66"/>
      <c r="H416" s="66"/>
      <c r="I416" s="66"/>
      <c r="J416" s="66"/>
      <c r="K416" s="66"/>
      <c r="L416" s="66"/>
      <c r="M416" s="66"/>
      <c r="N416" s="66"/>
      <c r="O416" s="66"/>
      <c r="P416" s="66"/>
    </row>
    <row r="417" spans="1:16" s="63" customFormat="1" ht="15">
      <c r="A417" s="76" t="s">
        <v>119</v>
      </c>
      <c r="B417" s="76"/>
      <c r="C417" s="76"/>
      <c r="D417" s="489" t="s">
        <v>96</v>
      </c>
      <c r="E417" s="490"/>
      <c r="F417" s="490"/>
      <c r="G417" s="490"/>
      <c r="H417" s="490"/>
      <c r="I417" s="490"/>
      <c r="J417" s="490"/>
      <c r="K417" s="490"/>
      <c r="L417" s="490"/>
      <c r="M417" s="490"/>
      <c r="N417" s="490"/>
      <c r="O417" s="490"/>
      <c r="P417" s="490"/>
    </row>
    <row r="418" spans="1:20" ht="4.5" customHeight="1">
      <c r="A418" s="1"/>
      <c r="B418" s="1"/>
      <c r="C418" s="1"/>
      <c r="D418" s="1"/>
      <c r="E418" s="1"/>
      <c r="F418" s="1"/>
      <c r="G418" s="1"/>
      <c r="H418" s="1"/>
      <c r="I418" s="1"/>
      <c r="J418" s="1"/>
      <c r="K418" s="1"/>
      <c r="L418" s="1"/>
      <c r="M418" s="46"/>
      <c r="N418" s="1"/>
      <c r="O418" s="1"/>
      <c r="P418" s="1"/>
      <c r="Q418" s="51"/>
      <c r="R418" s="51"/>
      <c r="S418" s="51"/>
      <c r="T418" s="51"/>
    </row>
    <row r="419" spans="1:16" s="63" customFormat="1" ht="15.75" thickBot="1">
      <c r="A419" s="96" t="s">
        <v>432</v>
      </c>
      <c r="B419" s="96"/>
      <c r="C419" s="96"/>
      <c r="D419" s="76"/>
      <c r="E419" s="76"/>
      <c r="F419" s="76"/>
      <c r="G419" s="76"/>
      <c r="H419" s="76"/>
      <c r="I419" s="76"/>
      <c r="J419" s="76"/>
      <c r="K419" s="76"/>
      <c r="L419" s="76"/>
      <c r="M419" s="76"/>
      <c r="P419" s="62" t="s">
        <v>436</v>
      </c>
    </row>
    <row r="420" spans="1:16" ht="13.5" thickBot="1">
      <c r="A420" s="491" t="s">
        <v>122</v>
      </c>
      <c r="B420" s="576"/>
      <c r="C420" s="576"/>
      <c r="D420" s="576"/>
      <c r="E420" s="576"/>
      <c r="F420" s="576"/>
      <c r="G420" s="576"/>
      <c r="H420" s="576"/>
      <c r="I420" s="576"/>
      <c r="J420" s="576"/>
      <c r="K420" s="576"/>
      <c r="L420" s="576"/>
      <c r="M420" s="576"/>
      <c r="N420" s="576"/>
      <c r="O420" s="576"/>
      <c r="P420" s="577"/>
    </row>
    <row r="421" spans="1:18" ht="13.5" thickBot="1">
      <c r="A421" s="566" t="s">
        <v>123</v>
      </c>
      <c r="B421" s="486"/>
      <c r="C421" s="486"/>
      <c r="D421" s="485" t="s">
        <v>65</v>
      </c>
      <c r="E421" s="486"/>
      <c r="F421" s="486"/>
      <c r="G421" s="485" t="s">
        <v>66</v>
      </c>
      <c r="H421" s="486"/>
      <c r="I421" s="486"/>
      <c r="J421" s="485" t="s">
        <v>67</v>
      </c>
      <c r="K421" s="486"/>
      <c r="L421" s="486"/>
      <c r="M421" s="486"/>
      <c r="N421" s="486"/>
      <c r="O421" s="486"/>
      <c r="P421" s="95" t="s">
        <v>178</v>
      </c>
      <c r="Q421" s="67"/>
      <c r="R421" s="1"/>
    </row>
    <row r="422" spans="1:20" s="12" customFormat="1" ht="45" customHeight="1">
      <c r="A422" s="605" t="s">
        <v>124</v>
      </c>
      <c r="B422" s="629"/>
      <c r="C422" s="118">
        <v>0.08</v>
      </c>
      <c r="D422" s="143" t="s">
        <v>125</v>
      </c>
      <c r="E422" s="135">
        <v>1</v>
      </c>
      <c r="F422" s="190"/>
      <c r="G422" s="143" t="s">
        <v>205</v>
      </c>
      <c r="H422" s="135">
        <v>2</v>
      </c>
      <c r="I422" s="190"/>
      <c r="J422" s="143" t="s">
        <v>127</v>
      </c>
      <c r="K422" s="135">
        <v>3</v>
      </c>
      <c r="L422" s="190"/>
      <c r="M422" s="630"/>
      <c r="N422" s="574"/>
      <c r="O422" s="575"/>
      <c r="P422" s="263">
        <f aca="true" t="shared" si="95" ref="P422:P430">MAX(Q422:T422)</f>
        <v>0</v>
      </c>
      <c r="Q422" s="155">
        <f aca="true" t="shared" si="96" ref="Q422:Q430">IF(F422&gt;0,C422*E422,0)</f>
        <v>0</v>
      </c>
      <c r="R422" s="155">
        <f>IF(I422&gt;0,$C422*H422,0)</f>
        <v>0</v>
      </c>
      <c r="S422" s="155">
        <f>IF(L422&gt;0,$C422*K422,0)</f>
        <v>0</v>
      </c>
      <c r="T422" s="155">
        <f aca="true" t="shared" si="97" ref="T422:T430">IF(O422&gt;0,$C422*N422,0)</f>
        <v>0</v>
      </c>
    </row>
    <row r="423" spans="1:20" s="12" customFormat="1" ht="45" customHeight="1">
      <c r="A423" s="184" t="s">
        <v>129</v>
      </c>
      <c r="B423" s="206"/>
      <c r="C423" s="119">
        <v>0.06</v>
      </c>
      <c r="D423" s="59" t="s">
        <v>130</v>
      </c>
      <c r="E423" s="55">
        <v>1</v>
      </c>
      <c r="F423" s="189"/>
      <c r="G423" s="59" t="s">
        <v>198</v>
      </c>
      <c r="H423" s="55">
        <v>2</v>
      </c>
      <c r="I423" s="189"/>
      <c r="J423" s="59" t="s">
        <v>261</v>
      </c>
      <c r="K423" s="55">
        <v>3</v>
      </c>
      <c r="L423" s="189"/>
      <c r="M423" s="610"/>
      <c r="N423" s="570"/>
      <c r="O423" s="571"/>
      <c r="P423" s="249">
        <f t="shared" si="95"/>
        <v>0</v>
      </c>
      <c r="Q423" s="155">
        <f t="shared" si="96"/>
        <v>0</v>
      </c>
      <c r="R423" s="155">
        <f aca="true" t="shared" si="98" ref="R423:R430">IF(I423&gt;0,$C423*H423,0)</f>
        <v>0</v>
      </c>
      <c r="S423" s="155">
        <f aca="true" t="shared" si="99" ref="S423:S430">IF(L423&gt;0,$C423*K423,0)</f>
        <v>0</v>
      </c>
      <c r="T423" s="155">
        <f t="shared" si="97"/>
        <v>0</v>
      </c>
    </row>
    <row r="424" spans="1:20" s="12" customFormat="1" ht="45" customHeight="1">
      <c r="A424" s="561" t="s">
        <v>134</v>
      </c>
      <c r="B424" s="627"/>
      <c r="C424" s="119">
        <v>0.28</v>
      </c>
      <c r="D424" s="59" t="s">
        <v>240</v>
      </c>
      <c r="E424" s="55">
        <v>1</v>
      </c>
      <c r="F424" s="189"/>
      <c r="G424" s="59" t="s">
        <v>243</v>
      </c>
      <c r="H424" s="55">
        <v>2</v>
      </c>
      <c r="I424" s="189"/>
      <c r="J424" s="59" t="s">
        <v>248</v>
      </c>
      <c r="K424" s="55">
        <v>3</v>
      </c>
      <c r="L424" s="189"/>
      <c r="M424" s="610"/>
      <c r="N424" s="570"/>
      <c r="O424" s="571"/>
      <c r="P424" s="249">
        <f t="shared" si="95"/>
        <v>0</v>
      </c>
      <c r="Q424" s="155">
        <f t="shared" si="96"/>
        <v>0</v>
      </c>
      <c r="R424" s="155">
        <f t="shared" si="98"/>
        <v>0</v>
      </c>
      <c r="S424" s="155">
        <f t="shared" si="99"/>
        <v>0</v>
      </c>
      <c r="T424" s="155">
        <f t="shared" si="97"/>
        <v>0</v>
      </c>
    </row>
    <row r="425" spans="1:20" s="12" customFormat="1" ht="45" customHeight="1">
      <c r="A425" s="561" t="s">
        <v>139</v>
      </c>
      <c r="B425" s="627"/>
      <c r="C425" s="119">
        <v>0.16</v>
      </c>
      <c r="D425" s="59" t="s">
        <v>433</v>
      </c>
      <c r="E425" s="55">
        <v>1</v>
      </c>
      <c r="F425" s="189"/>
      <c r="G425" s="59" t="s">
        <v>309</v>
      </c>
      <c r="H425" s="55">
        <v>2</v>
      </c>
      <c r="I425" s="189"/>
      <c r="J425" s="59" t="s">
        <v>314</v>
      </c>
      <c r="K425" s="55">
        <v>3</v>
      </c>
      <c r="L425" s="189"/>
      <c r="M425" s="610"/>
      <c r="N425" s="570"/>
      <c r="O425" s="571"/>
      <c r="P425" s="249">
        <f t="shared" si="95"/>
        <v>0</v>
      </c>
      <c r="Q425" s="155">
        <f t="shared" si="96"/>
        <v>0</v>
      </c>
      <c r="R425" s="155">
        <f t="shared" si="98"/>
        <v>0</v>
      </c>
      <c r="S425" s="155">
        <f t="shared" si="99"/>
        <v>0</v>
      </c>
      <c r="T425" s="155">
        <f t="shared" si="97"/>
        <v>0</v>
      </c>
    </row>
    <row r="426" spans="1:20" s="12" customFormat="1" ht="45" customHeight="1">
      <c r="A426" s="561" t="s">
        <v>177</v>
      </c>
      <c r="B426" s="627"/>
      <c r="C426" s="119">
        <v>0.04</v>
      </c>
      <c r="D426" s="59" t="s">
        <v>189</v>
      </c>
      <c r="E426" s="55">
        <v>1</v>
      </c>
      <c r="F426" s="189"/>
      <c r="G426" s="59" t="s">
        <v>201</v>
      </c>
      <c r="H426" s="55">
        <v>2</v>
      </c>
      <c r="I426" s="189"/>
      <c r="J426" s="59" t="s">
        <v>208</v>
      </c>
      <c r="K426" s="55">
        <v>3</v>
      </c>
      <c r="L426" s="189"/>
      <c r="M426" s="610"/>
      <c r="N426" s="570"/>
      <c r="O426" s="571"/>
      <c r="P426" s="249">
        <f t="shared" si="95"/>
        <v>0</v>
      </c>
      <c r="Q426" s="155">
        <f t="shared" si="96"/>
        <v>0</v>
      </c>
      <c r="R426" s="155">
        <f t="shared" si="98"/>
        <v>0</v>
      </c>
      <c r="S426" s="155">
        <f t="shared" si="99"/>
        <v>0</v>
      </c>
      <c r="T426" s="155">
        <f t="shared" si="97"/>
        <v>0</v>
      </c>
    </row>
    <row r="427" spans="1:20" s="12" customFormat="1" ht="45" customHeight="1">
      <c r="A427" s="561" t="s">
        <v>149</v>
      </c>
      <c r="B427" s="627"/>
      <c r="C427" s="119">
        <v>0.12</v>
      </c>
      <c r="D427" s="59" t="s">
        <v>241</v>
      </c>
      <c r="E427" s="55">
        <v>1</v>
      </c>
      <c r="F427" s="189"/>
      <c r="G427" s="59" t="s">
        <v>245</v>
      </c>
      <c r="H427" s="55">
        <v>2</v>
      </c>
      <c r="I427" s="189"/>
      <c r="J427" s="59" t="s">
        <v>434</v>
      </c>
      <c r="K427" s="55">
        <v>3</v>
      </c>
      <c r="L427" s="189"/>
      <c r="M427" s="610"/>
      <c r="N427" s="570"/>
      <c r="O427" s="571"/>
      <c r="P427" s="249">
        <f t="shared" si="95"/>
        <v>0</v>
      </c>
      <c r="Q427" s="155">
        <f t="shared" si="96"/>
        <v>0</v>
      </c>
      <c r="R427" s="155">
        <f t="shared" si="98"/>
        <v>0</v>
      </c>
      <c r="S427" s="155">
        <f t="shared" si="99"/>
        <v>0</v>
      </c>
      <c r="T427" s="155">
        <f t="shared" si="97"/>
        <v>0</v>
      </c>
    </row>
    <row r="428" spans="1:20" s="12" customFormat="1" ht="45" customHeight="1">
      <c r="A428" s="561" t="s">
        <v>154</v>
      </c>
      <c r="B428" s="627"/>
      <c r="C428" s="119">
        <v>0.06</v>
      </c>
      <c r="D428" s="59" t="s">
        <v>190</v>
      </c>
      <c r="E428" s="55">
        <v>1</v>
      </c>
      <c r="F428" s="189"/>
      <c r="G428" s="59" t="s">
        <v>203</v>
      </c>
      <c r="H428" s="55">
        <v>2</v>
      </c>
      <c r="I428" s="189"/>
      <c r="J428" s="59" t="s">
        <v>316</v>
      </c>
      <c r="K428" s="55">
        <v>3</v>
      </c>
      <c r="L428" s="189"/>
      <c r="M428" s="610"/>
      <c r="N428" s="570"/>
      <c r="O428" s="571"/>
      <c r="P428" s="249">
        <f t="shared" si="95"/>
        <v>0</v>
      </c>
      <c r="Q428" s="155">
        <f t="shared" si="96"/>
        <v>0</v>
      </c>
      <c r="R428" s="155">
        <f t="shared" si="98"/>
        <v>0</v>
      </c>
      <c r="S428" s="155">
        <f t="shared" si="99"/>
        <v>0</v>
      </c>
      <c r="T428" s="155">
        <f t="shared" si="97"/>
        <v>0</v>
      </c>
    </row>
    <row r="429" spans="1:20" s="12" customFormat="1" ht="45" customHeight="1">
      <c r="A429" s="561" t="s">
        <v>159</v>
      </c>
      <c r="B429" s="627"/>
      <c r="C429" s="119">
        <v>0.12</v>
      </c>
      <c r="D429" s="59" t="s">
        <v>160</v>
      </c>
      <c r="E429" s="55">
        <v>1</v>
      </c>
      <c r="F429" s="189"/>
      <c r="G429" s="59" t="s">
        <v>270</v>
      </c>
      <c r="H429" s="55">
        <v>2</v>
      </c>
      <c r="I429" s="189"/>
      <c r="J429" s="59" t="s">
        <v>185</v>
      </c>
      <c r="K429" s="55">
        <v>3</v>
      </c>
      <c r="L429" s="189"/>
      <c r="M429" s="610"/>
      <c r="N429" s="570"/>
      <c r="O429" s="571"/>
      <c r="P429" s="249">
        <f t="shared" si="95"/>
        <v>0</v>
      </c>
      <c r="Q429" s="155">
        <f t="shared" si="96"/>
        <v>0</v>
      </c>
      <c r="R429" s="155">
        <f t="shared" si="98"/>
        <v>0</v>
      </c>
      <c r="S429" s="155">
        <f t="shared" si="99"/>
        <v>0</v>
      </c>
      <c r="T429" s="155">
        <f t="shared" si="97"/>
        <v>0</v>
      </c>
    </row>
    <row r="430" spans="1:20" s="12" customFormat="1" ht="45" customHeight="1" thickBot="1">
      <c r="A430" s="563" t="s">
        <v>234</v>
      </c>
      <c r="B430" s="628"/>
      <c r="C430" s="120">
        <v>0.08</v>
      </c>
      <c r="D430" s="103" t="s">
        <v>242</v>
      </c>
      <c r="E430" s="104">
        <v>1</v>
      </c>
      <c r="F430" s="174"/>
      <c r="G430" s="103" t="s">
        <v>435</v>
      </c>
      <c r="H430" s="104">
        <v>2</v>
      </c>
      <c r="I430" s="174"/>
      <c r="J430" s="103" t="s">
        <v>360</v>
      </c>
      <c r="K430" s="104">
        <v>3</v>
      </c>
      <c r="L430" s="174"/>
      <c r="M430" s="611"/>
      <c r="N430" s="572"/>
      <c r="O430" s="573"/>
      <c r="P430" s="252">
        <f t="shared" si="95"/>
        <v>0</v>
      </c>
      <c r="Q430" s="155">
        <f t="shared" si="96"/>
        <v>0</v>
      </c>
      <c r="R430" s="155">
        <f t="shared" si="98"/>
        <v>0</v>
      </c>
      <c r="S430" s="155">
        <f t="shared" si="99"/>
        <v>0</v>
      </c>
      <c r="T430" s="155">
        <f t="shared" si="97"/>
        <v>0</v>
      </c>
    </row>
    <row r="431" spans="1:18" ht="28.5" customHeight="1" thickBot="1">
      <c r="A431" s="1"/>
      <c r="B431" s="1"/>
      <c r="C431" s="1"/>
      <c r="D431" s="479" t="s">
        <v>168</v>
      </c>
      <c r="E431" s="479"/>
      <c r="F431" s="479"/>
      <c r="G431" s="479" t="s">
        <v>169</v>
      </c>
      <c r="H431" s="481"/>
      <c r="I431" s="481"/>
      <c r="J431" s="479" t="s">
        <v>170</v>
      </c>
      <c r="K431" s="481"/>
      <c r="L431" s="481"/>
      <c r="P431" s="240">
        <f>SUM(P422:P430)</f>
        <v>0</v>
      </c>
      <c r="Q431" s="238"/>
      <c r="R431" s="52"/>
    </row>
    <row r="432" spans="1:13" s="81" customFormat="1" ht="12">
      <c r="A432" s="79"/>
      <c r="B432" s="79"/>
      <c r="C432" s="79"/>
      <c r="D432" s="580"/>
      <c r="E432" s="581"/>
      <c r="F432" s="581"/>
      <c r="G432" s="548" t="s">
        <v>65</v>
      </c>
      <c r="H432" s="548"/>
      <c r="I432" s="548"/>
      <c r="J432" s="548" t="s">
        <v>171</v>
      </c>
      <c r="K432" s="548"/>
      <c r="L432" s="548"/>
      <c r="M432" s="79"/>
    </row>
    <row r="433" spans="1:13" s="81" customFormat="1" ht="12">
      <c r="A433" s="79"/>
      <c r="B433" s="79"/>
      <c r="C433" s="79"/>
      <c r="D433" s="556"/>
      <c r="E433" s="581"/>
      <c r="F433" s="581"/>
      <c r="G433" s="548" t="s">
        <v>66</v>
      </c>
      <c r="H433" s="548"/>
      <c r="I433" s="548"/>
      <c r="J433" s="548" t="s">
        <v>172</v>
      </c>
      <c r="K433" s="548"/>
      <c r="L433" s="548"/>
      <c r="M433" s="79"/>
    </row>
    <row r="434" spans="1:13" s="81" customFormat="1" ht="12.75" thickBot="1">
      <c r="A434" s="79"/>
      <c r="B434" s="79"/>
      <c r="C434" s="79"/>
      <c r="D434" s="557"/>
      <c r="E434" s="582"/>
      <c r="F434" s="582"/>
      <c r="G434" s="583" t="s">
        <v>67</v>
      </c>
      <c r="H434" s="583"/>
      <c r="I434" s="583"/>
      <c r="J434" s="583" t="s">
        <v>211</v>
      </c>
      <c r="K434" s="583"/>
      <c r="L434" s="583"/>
      <c r="M434" s="79"/>
    </row>
    <row r="436" spans="1:16" ht="1.5" customHeight="1">
      <c r="A436" s="66"/>
      <c r="B436" s="66"/>
      <c r="C436" s="66"/>
      <c r="D436" s="66"/>
      <c r="E436" s="66"/>
      <c r="F436" s="66"/>
      <c r="G436" s="66"/>
      <c r="H436" s="66"/>
      <c r="I436" s="66"/>
      <c r="J436" s="66"/>
      <c r="K436" s="66"/>
      <c r="L436" s="66"/>
      <c r="M436" s="66"/>
      <c r="N436" s="66"/>
      <c r="O436" s="66"/>
      <c r="P436" s="66"/>
    </row>
    <row r="437" spans="1:16" s="63" customFormat="1" ht="15">
      <c r="A437" s="76" t="s">
        <v>119</v>
      </c>
      <c r="B437" s="76"/>
      <c r="C437" s="76"/>
      <c r="D437" s="489" t="s">
        <v>96</v>
      </c>
      <c r="E437" s="490"/>
      <c r="F437" s="490"/>
      <c r="G437" s="490"/>
      <c r="H437" s="490"/>
      <c r="I437" s="490"/>
      <c r="J437" s="490"/>
      <c r="K437" s="490"/>
      <c r="L437" s="490"/>
      <c r="M437" s="490"/>
      <c r="N437" s="490"/>
      <c r="O437" s="490"/>
      <c r="P437" s="490"/>
    </row>
    <row r="438" spans="1:20" ht="3" customHeight="1">
      <c r="A438" s="1"/>
      <c r="B438" s="1"/>
      <c r="C438" s="1"/>
      <c r="D438" s="1"/>
      <c r="E438" s="1"/>
      <c r="F438" s="1"/>
      <c r="G438" s="1"/>
      <c r="H438" s="1"/>
      <c r="I438" s="1"/>
      <c r="J438" s="1"/>
      <c r="K438" s="1"/>
      <c r="L438" s="1"/>
      <c r="M438" s="46"/>
      <c r="N438" s="1"/>
      <c r="O438" s="1"/>
      <c r="P438" s="1"/>
      <c r="Q438" s="51"/>
      <c r="R438" s="51"/>
      <c r="S438" s="51"/>
      <c r="T438" s="51"/>
    </row>
    <row r="439" spans="1:20" ht="15.75" thickBot="1">
      <c r="A439" s="93" t="s">
        <v>454</v>
      </c>
      <c r="B439" s="93"/>
      <c r="C439" s="93"/>
      <c r="D439" s="76"/>
      <c r="E439" s="77"/>
      <c r="F439" s="77"/>
      <c r="G439" s="77"/>
      <c r="H439" s="77"/>
      <c r="I439" s="77"/>
      <c r="J439" s="77"/>
      <c r="K439" s="77"/>
      <c r="L439" s="77"/>
      <c r="M439" s="77"/>
      <c r="N439" s="77"/>
      <c r="O439" s="63"/>
      <c r="P439" s="62" t="s">
        <v>437</v>
      </c>
      <c r="Q439" s="62"/>
      <c r="R439" s="76"/>
      <c r="S439" s="63"/>
      <c r="T439" s="63"/>
    </row>
    <row r="440" spans="1:18" ht="13.5" customHeight="1" thickBot="1">
      <c r="A440" s="491" t="s">
        <v>122</v>
      </c>
      <c r="B440" s="623"/>
      <c r="C440" s="623"/>
      <c r="D440" s="623"/>
      <c r="E440" s="623"/>
      <c r="F440" s="623"/>
      <c r="G440" s="623"/>
      <c r="H440" s="623"/>
      <c r="I440" s="623"/>
      <c r="J440" s="623"/>
      <c r="K440" s="623"/>
      <c r="L440" s="623"/>
      <c r="M440" s="623"/>
      <c r="N440" s="623"/>
      <c r="O440" s="623"/>
      <c r="P440" s="624"/>
      <c r="Q440" s="67"/>
      <c r="R440" s="1"/>
    </row>
    <row r="441" spans="1:18" ht="13.5" thickBot="1">
      <c r="A441" s="566" t="s">
        <v>123</v>
      </c>
      <c r="B441" s="486"/>
      <c r="C441" s="486"/>
      <c r="D441" s="485" t="s">
        <v>65</v>
      </c>
      <c r="E441" s="486"/>
      <c r="F441" s="486"/>
      <c r="G441" s="485" t="s">
        <v>66</v>
      </c>
      <c r="H441" s="486"/>
      <c r="I441" s="486"/>
      <c r="J441" s="485" t="s">
        <v>67</v>
      </c>
      <c r="K441" s="486"/>
      <c r="L441" s="486"/>
      <c r="M441" s="485" t="s">
        <v>68</v>
      </c>
      <c r="N441" s="486"/>
      <c r="O441" s="486"/>
      <c r="P441" s="95" t="s">
        <v>178</v>
      </c>
      <c r="Q441" s="67"/>
      <c r="R441" s="1"/>
    </row>
    <row r="442" spans="1:20" s="12" customFormat="1" ht="45" customHeight="1">
      <c r="A442" s="226" t="s">
        <v>124</v>
      </c>
      <c r="B442" s="262" t="s">
        <v>275</v>
      </c>
      <c r="C442" s="118">
        <v>0.02</v>
      </c>
      <c r="D442" s="101" t="s">
        <v>256</v>
      </c>
      <c r="E442" s="135">
        <v>1</v>
      </c>
      <c r="F442" s="190"/>
      <c r="G442" s="58" t="s">
        <v>257</v>
      </c>
      <c r="H442" s="135">
        <v>2</v>
      </c>
      <c r="I442" s="190"/>
      <c r="J442" s="58" t="s">
        <v>444</v>
      </c>
      <c r="K442" s="135">
        <v>3</v>
      </c>
      <c r="L442" s="190"/>
      <c r="M442" s="58" t="s">
        <v>447</v>
      </c>
      <c r="N442" s="135">
        <v>4</v>
      </c>
      <c r="O442" s="190"/>
      <c r="P442" s="263">
        <f aca="true" t="shared" si="100" ref="P442:P450">MAX(Q442:T442)</f>
        <v>0</v>
      </c>
      <c r="Q442" s="155">
        <f aca="true" t="shared" si="101" ref="Q442:Q450">IF(F442&gt;0,C442*E442,0)</f>
        <v>0</v>
      </c>
      <c r="R442" s="155">
        <f>IF(I442&gt;0,$C442*H442,0)</f>
        <v>0</v>
      </c>
      <c r="S442" s="155">
        <f>IF(L442&gt;0,$C442*K442,0)</f>
        <v>0</v>
      </c>
      <c r="T442" s="155">
        <f aca="true" t="shared" si="102" ref="T442:T450">IF(O442&gt;0,$C442*N442,0)</f>
        <v>0</v>
      </c>
    </row>
    <row r="443" spans="1:20" s="12" customFormat="1" ht="45" customHeight="1">
      <c r="A443" s="200" t="s">
        <v>129</v>
      </c>
      <c r="B443" s="170"/>
      <c r="C443" s="119">
        <v>0.06</v>
      </c>
      <c r="D443" s="58" t="s">
        <v>130</v>
      </c>
      <c r="E443" s="55">
        <v>1</v>
      </c>
      <c r="F443" s="189"/>
      <c r="G443" s="58" t="s">
        <v>440</v>
      </c>
      <c r="H443" s="55">
        <v>2</v>
      </c>
      <c r="I443" s="189"/>
      <c r="J443" s="58" t="s">
        <v>261</v>
      </c>
      <c r="K443" s="55">
        <v>3</v>
      </c>
      <c r="L443" s="189"/>
      <c r="M443" s="58" t="s">
        <v>133</v>
      </c>
      <c r="N443" s="55">
        <v>4</v>
      </c>
      <c r="O443" s="189"/>
      <c r="P443" s="249">
        <f t="shared" si="100"/>
        <v>0</v>
      </c>
      <c r="Q443" s="155">
        <f t="shared" si="101"/>
        <v>0</v>
      </c>
      <c r="R443" s="155">
        <f aca="true" t="shared" si="103" ref="R443:R450">IF(I443&gt;0,$C443*H443,0)</f>
        <v>0</v>
      </c>
      <c r="S443" s="155">
        <f aca="true" t="shared" si="104" ref="S443:S450">IF(L443&gt;0,$C443*K443,0)</f>
        <v>0</v>
      </c>
      <c r="T443" s="155">
        <f t="shared" si="102"/>
        <v>0</v>
      </c>
    </row>
    <row r="444" spans="1:20" s="12" customFormat="1" ht="45" customHeight="1">
      <c r="A444" s="587" t="s">
        <v>134</v>
      </c>
      <c r="B444" s="612"/>
      <c r="C444" s="119">
        <v>0.21</v>
      </c>
      <c r="D444" s="58" t="s">
        <v>240</v>
      </c>
      <c r="E444" s="55">
        <v>1</v>
      </c>
      <c r="F444" s="189"/>
      <c r="G444" s="58" t="s">
        <v>243</v>
      </c>
      <c r="H444" s="55">
        <v>2</v>
      </c>
      <c r="I444" s="189"/>
      <c r="J444" s="58" t="s">
        <v>248</v>
      </c>
      <c r="K444" s="55">
        <v>3</v>
      </c>
      <c r="L444" s="189"/>
      <c r="M444" s="58" t="s">
        <v>138</v>
      </c>
      <c r="N444" s="55">
        <v>4</v>
      </c>
      <c r="O444" s="189"/>
      <c r="P444" s="249">
        <f t="shared" si="100"/>
        <v>0</v>
      </c>
      <c r="Q444" s="155">
        <f t="shared" si="101"/>
        <v>0</v>
      </c>
      <c r="R444" s="155">
        <f t="shared" si="103"/>
        <v>0</v>
      </c>
      <c r="S444" s="155">
        <f t="shared" si="104"/>
        <v>0</v>
      </c>
      <c r="T444" s="155">
        <f t="shared" si="102"/>
        <v>0</v>
      </c>
    </row>
    <row r="445" spans="1:20" s="12" customFormat="1" ht="45" customHeight="1">
      <c r="A445" s="587" t="s">
        <v>139</v>
      </c>
      <c r="B445" s="612"/>
      <c r="C445" s="119">
        <v>0.11</v>
      </c>
      <c r="D445" s="58" t="s">
        <v>263</v>
      </c>
      <c r="E445" s="55">
        <v>1</v>
      </c>
      <c r="F445" s="189"/>
      <c r="G445" s="58" t="s">
        <v>417</v>
      </c>
      <c r="H445" s="55">
        <v>2</v>
      </c>
      <c r="I445" s="189"/>
      <c r="J445" s="58" t="s">
        <v>314</v>
      </c>
      <c r="K445" s="55">
        <v>3</v>
      </c>
      <c r="L445" s="189"/>
      <c r="M445" s="58" t="s">
        <v>448</v>
      </c>
      <c r="N445" s="55">
        <v>4</v>
      </c>
      <c r="O445" s="189"/>
      <c r="P445" s="249">
        <f t="shared" si="100"/>
        <v>0</v>
      </c>
      <c r="Q445" s="155">
        <f t="shared" si="101"/>
        <v>0</v>
      </c>
      <c r="R445" s="155">
        <f t="shared" si="103"/>
        <v>0</v>
      </c>
      <c r="S445" s="155">
        <f t="shared" si="104"/>
        <v>0</v>
      </c>
      <c r="T445" s="155">
        <f t="shared" si="102"/>
        <v>0</v>
      </c>
    </row>
    <row r="446" spans="1:20" s="12" customFormat="1" ht="45" customHeight="1">
      <c r="A446" s="587" t="s">
        <v>177</v>
      </c>
      <c r="B446" s="612"/>
      <c r="C446" s="119">
        <v>0.04</v>
      </c>
      <c r="D446" s="58" t="s">
        <v>189</v>
      </c>
      <c r="E446" s="55">
        <v>1</v>
      </c>
      <c r="F446" s="189"/>
      <c r="G446" s="58" t="s">
        <v>201</v>
      </c>
      <c r="H446" s="55">
        <v>2</v>
      </c>
      <c r="I446" s="189"/>
      <c r="J446" s="58" t="s">
        <v>147</v>
      </c>
      <c r="K446" s="55">
        <v>3</v>
      </c>
      <c r="L446" s="189"/>
      <c r="M446" s="58" t="s">
        <v>148</v>
      </c>
      <c r="N446" s="55">
        <v>4</v>
      </c>
      <c r="O446" s="189"/>
      <c r="P446" s="249">
        <f t="shared" si="100"/>
        <v>0</v>
      </c>
      <c r="Q446" s="155">
        <f t="shared" si="101"/>
        <v>0</v>
      </c>
      <c r="R446" s="155">
        <f t="shared" si="103"/>
        <v>0</v>
      </c>
      <c r="S446" s="155">
        <f t="shared" si="104"/>
        <v>0</v>
      </c>
      <c r="T446" s="155">
        <f t="shared" si="102"/>
        <v>0</v>
      </c>
    </row>
    <row r="447" spans="1:20" s="12" customFormat="1" ht="45" customHeight="1">
      <c r="A447" s="587" t="s">
        <v>149</v>
      </c>
      <c r="B447" s="612"/>
      <c r="C447" s="119">
        <v>0.11</v>
      </c>
      <c r="D447" s="58" t="s">
        <v>438</v>
      </c>
      <c r="E447" s="55">
        <v>1</v>
      </c>
      <c r="F447" s="189"/>
      <c r="G447" s="58" t="s">
        <v>441</v>
      </c>
      <c r="H447" s="55">
        <v>2</v>
      </c>
      <c r="I447" s="189"/>
      <c r="J447" s="58" t="s">
        <v>337</v>
      </c>
      <c r="K447" s="55">
        <v>3</v>
      </c>
      <c r="L447" s="189"/>
      <c r="M447" s="58" t="s">
        <v>449</v>
      </c>
      <c r="N447" s="55">
        <v>4</v>
      </c>
      <c r="O447" s="189"/>
      <c r="P447" s="249">
        <f t="shared" si="100"/>
        <v>0</v>
      </c>
      <c r="Q447" s="155">
        <f t="shared" si="101"/>
        <v>0</v>
      </c>
      <c r="R447" s="155">
        <f t="shared" si="103"/>
        <v>0</v>
      </c>
      <c r="S447" s="155">
        <f t="shared" si="104"/>
        <v>0</v>
      </c>
      <c r="T447" s="155">
        <f t="shared" si="102"/>
        <v>0</v>
      </c>
    </row>
    <row r="448" spans="1:20" s="12" customFormat="1" ht="45" customHeight="1">
      <c r="A448" s="587" t="s">
        <v>154</v>
      </c>
      <c r="B448" s="612"/>
      <c r="C448" s="119">
        <v>0.04</v>
      </c>
      <c r="D448" s="58" t="s">
        <v>190</v>
      </c>
      <c r="E448" s="55">
        <v>1</v>
      </c>
      <c r="F448" s="189"/>
      <c r="G448" s="58" t="s">
        <v>442</v>
      </c>
      <c r="H448" s="55">
        <v>2</v>
      </c>
      <c r="I448" s="189"/>
      <c r="J448" s="58" t="s">
        <v>402</v>
      </c>
      <c r="K448" s="55">
        <v>3</v>
      </c>
      <c r="L448" s="189"/>
      <c r="M448" s="58" t="s">
        <v>450</v>
      </c>
      <c r="N448" s="55">
        <v>4</v>
      </c>
      <c r="O448" s="189"/>
      <c r="P448" s="249">
        <f t="shared" si="100"/>
        <v>0</v>
      </c>
      <c r="Q448" s="155">
        <f t="shared" si="101"/>
        <v>0</v>
      </c>
      <c r="R448" s="155">
        <f t="shared" si="103"/>
        <v>0</v>
      </c>
      <c r="S448" s="155">
        <f t="shared" si="104"/>
        <v>0</v>
      </c>
      <c r="T448" s="155">
        <f t="shared" si="102"/>
        <v>0</v>
      </c>
    </row>
    <row r="449" spans="1:20" s="12" customFormat="1" ht="45" customHeight="1">
      <c r="A449" s="587" t="s">
        <v>159</v>
      </c>
      <c r="B449" s="612"/>
      <c r="C449" s="119">
        <v>0.15</v>
      </c>
      <c r="D449" s="58" t="s">
        <v>439</v>
      </c>
      <c r="E449" s="55">
        <v>1</v>
      </c>
      <c r="F449" s="189"/>
      <c r="G449" s="58" t="s">
        <v>443</v>
      </c>
      <c r="H449" s="55">
        <v>2</v>
      </c>
      <c r="I449" s="189"/>
      <c r="J449" s="58" t="s">
        <v>445</v>
      </c>
      <c r="K449" s="55">
        <v>3</v>
      </c>
      <c r="L449" s="189"/>
      <c r="M449" s="58" t="s">
        <v>451</v>
      </c>
      <c r="N449" s="55">
        <v>4</v>
      </c>
      <c r="O449" s="189"/>
      <c r="P449" s="249">
        <f t="shared" si="100"/>
        <v>0</v>
      </c>
      <c r="Q449" s="155">
        <f t="shared" si="101"/>
        <v>0</v>
      </c>
      <c r="R449" s="155">
        <f t="shared" si="103"/>
        <v>0</v>
      </c>
      <c r="S449" s="155">
        <f t="shared" si="104"/>
        <v>0</v>
      </c>
      <c r="T449" s="155">
        <f t="shared" si="102"/>
        <v>0</v>
      </c>
    </row>
    <row r="450" spans="1:20" s="12" customFormat="1" ht="45" customHeight="1" thickBot="1">
      <c r="A450" s="621" t="s">
        <v>424</v>
      </c>
      <c r="B450" s="606"/>
      <c r="C450" s="120">
        <v>0.26</v>
      </c>
      <c r="D450" s="103"/>
      <c r="E450" s="104">
        <v>1</v>
      </c>
      <c r="F450" s="174"/>
      <c r="G450" s="103" t="s">
        <v>421</v>
      </c>
      <c r="H450" s="104">
        <v>2</v>
      </c>
      <c r="I450" s="174"/>
      <c r="J450" s="58" t="s">
        <v>446</v>
      </c>
      <c r="K450" s="104">
        <v>3</v>
      </c>
      <c r="L450" s="174"/>
      <c r="M450" s="58" t="s">
        <v>452</v>
      </c>
      <c r="N450" s="104">
        <v>4</v>
      </c>
      <c r="O450" s="174"/>
      <c r="P450" s="252">
        <f t="shared" si="100"/>
        <v>0</v>
      </c>
      <c r="Q450" s="155">
        <f t="shared" si="101"/>
        <v>0</v>
      </c>
      <c r="R450" s="155">
        <f t="shared" si="103"/>
        <v>0</v>
      </c>
      <c r="S450" s="155">
        <f t="shared" si="104"/>
        <v>0</v>
      </c>
      <c r="T450" s="155">
        <f t="shared" si="102"/>
        <v>0</v>
      </c>
    </row>
    <row r="451" spans="1:18" ht="28.5" customHeight="1" thickBot="1">
      <c r="A451" s="1"/>
      <c r="B451" s="1"/>
      <c r="C451" s="1"/>
      <c r="D451" s="479" t="s">
        <v>168</v>
      </c>
      <c r="E451" s="481"/>
      <c r="F451" s="481"/>
      <c r="G451" s="479" t="s">
        <v>169</v>
      </c>
      <c r="H451" s="479"/>
      <c r="I451" s="479"/>
      <c r="J451" s="479" t="s">
        <v>170</v>
      </c>
      <c r="K451" s="481"/>
      <c r="L451" s="481"/>
      <c r="M451" s="264"/>
      <c r="N451" s="265"/>
      <c r="O451" s="67"/>
      <c r="P451" s="240">
        <f>SUM(P442:P450)</f>
        <v>0</v>
      </c>
      <c r="Q451" s="238"/>
      <c r="R451" s="52"/>
    </row>
    <row r="452" spans="1:17" s="81" customFormat="1" ht="12">
      <c r="A452" s="79"/>
      <c r="B452" s="79"/>
      <c r="C452" s="79"/>
      <c r="D452" s="580"/>
      <c r="E452" s="581"/>
      <c r="F452" s="581"/>
      <c r="G452" s="548" t="s">
        <v>65</v>
      </c>
      <c r="H452" s="548"/>
      <c r="I452" s="548"/>
      <c r="J452" s="622" t="s">
        <v>171</v>
      </c>
      <c r="K452" s="548"/>
      <c r="L452" s="548"/>
      <c r="M452" s="82"/>
      <c r="N452" s="82"/>
      <c r="O452" s="79"/>
      <c r="P452" s="79"/>
      <c r="Q452" s="79"/>
    </row>
    <row r="453" spans="1:17" s="81" customFormat="1" ht="12">
      <c r="A453" s="79"/>
      <c r="B453" s="79"/>
      <c r="C453" s="79"/>
      <c r="D453" s="556"/>
      <c r="E453" s="581"/>
      <c r="F453" s="581"/>
      <c r="G453" s="548" t="s">
        <v>66</v>
      </c>
      <c r="H453" s="548"/>
      <c r="I453" s="548"/>
      <c r="J453" s="548" t="s">
        <v>172</v>
      </c>
      <c r="K453" s="548"/>
      <c r="L453" s="548"/>
      <c r="M453" s="79"/>
      <c r="N453" s="79"/>
      <c r="O453" s="79"/>
      <c r="P453" s="79"/>
      <c r="Q453" s="79"/>
    </row>
    <row r="454" spans="1:17" s="81" customFormat="1" ht="12">
      <c r="A454" s="79"/>
      <c r="B454" s="79"/>
      <c r="C454" s="79"/>
      <c r="D454" s="615"/>
      <c r="E454" s="616"/>
      <c r="F454" s="617"/>
      <c r="G454" s="618"/>
      <c r="H454" s="619"/>
      <c r="I454" s="620"/>
      <c r="J454" s="618" t="s">
        <v>173</v>
      </c>
      <c r="K454" s="619"/>
      <c r="L454" s="620"/>
      <c r="M454" s="79"/>
      <c r="N454" s="79"/>
      <c r="O454" s="79"/>
      <c r="P454" s="79"/>
      <c r="Q454" s="79"/>
    </row>
    <row r="455" spans="1:17" s="81" customFormat="1" ht="12.75" thickBot="1">
      <c r="A455" s="79"/>
      <c r="B455" s="79"/>
      <c r="C455" s="79"/>
      <c r="D455" s="557"/>
      <c r="E455" s="582"/>
      <c r="F455" s="582"/>
      <c r="G455" s="583" t="s">
        <v>67</v>
      </c>
      <c r="H455" s="583"/>
      <c r="I455" s="583"/>
      <c r="J455" s="583" t="s">
        <v>174</v>
      </c>
      <c r="K455" s="583"/>
      <c r="L455" s="583"/>
      <c r="M455" s="79"/>
      <c r="N455" s="82"/>
      <c r="O455" s="82"/>
      <c r="P455" s="79"/>
      <c r="Q455" s="79"/>
    </row>
    <row r="456" spans="1:17" s="237" customFormat="1" ht="8.25">
      <c r="A456" s="236"/>
      <c r="B456" s="236"/>
      <c r="C456" s="236"/>
      <c r="D456" s="267" t="s">
        <v>458</v>
      </c>
      <c r="E456" s="236"/>
      <c r="F456" s="236"/>
      <c r="G456" s="236"/>
      <c r="H456" s="236"/>
      <c r="I456" s="236"/>
      <c r="J456" s="236"/>
      <c r="K456" s="236"/>
      <c r="L456" s="236"/>
      <c r="M456" s="236"/>
      <c r="N456" s="236"/>
      <c r="O456" s="236"/>
      <c r="P456" s="236"/>
      <c r="Q456" s="236"/>
    </row>
    <row r="457" spans="1:16" ht="1.5" customHeight="1">
      <c r="A457" s="66"/>
      <c r="B457" s="66"/>
      <c r="C457" s="66"/>
      <c r="D457" s="66"/>
      <c r="E457" s="66"/>
      <c r="F457" s="66"/>
      <c r="G457" s="66"/>
      <c r="H457" s="66"/>
      <c r="I457" s="66"/>
      <c r="J457" s="66"/>
      <c r="K457" s="66"/>
      <c r="L457" s="66"/>
      <c r="M457" s="66"/>
      <c r="N457" s="66"/>
      <c r="O457" s="66"/>
      <c r="P457" s="66"/>
    </row>
    <row r="458" spans="1:16" s="63" customFormat="1" ht="15">
      <c r="A458" s="76" t="s">
        <v>119</v>
      </c>
      <c r="B458" s="76"/>
      <c r="C458" s="76"/>
      <c r="D458" s="625" t="s">
        <v>96</v>
      </c>
      <c r="E458" s="626"/>
      <c r="F458" s="626"/>
      <c r="G458" s="626"/>
      <c r="H458" s="626"/>
      <c r="I458" s="626"/>
      <c r="J458" s="626"/>
      <c r="K458" s="626"/>
      <c r="L458" s="626"/>
      <c r="M458" s="626"/>
      <c r="N458" s="626"/>
      <c r="O458" s="626"/>
      <c r="P458" s="626"/>
    </row>
    <row r="459" spans="1:20" ht="3" customHeight="1">
      <c r="A459" s="1"/>
      <c r="B459" s="1"/>
      <c r="C459" s="1"/>
      <c r="D459" s="1"/>
      <c r="E459" s="1"/>
      <c r="F459" s="1"/>
      <c r="G459" s="1"/>
      <c r="H459" s="1"/>
      <c r="I459" s="1"/>
      <c r="J459" s="1"/>
      <c r="K459" s="1"/>
      <c r="L459" s="1"/>
      <c r="M459" s="46"/>
      <c r="N459" s="1"/>
      <c r="O459" s="1"/>
      <c r="P459" s="1"/>
      <c r="Q459" s="51"/>
      <c r="R459" s="51"/>
      <c r="S459" s="51"/>
      <c r="T459" s="51"/>
    </row>
    <row r="460" spans="1:20" ht="15.75" thickBot="1">
      <c r="A460" s="93" t="s">
        <v>453</v>
      </c>
      <c r="B460" s="93"/>
      <c r="C460" s="93"/>
      <c r="D460" s="76"/>
      <c r="E460" s="77"/>
      <c r="F460" s="77"/>
      <c r="G460" s="77"/>
      <c r="H460" s="77"/>
      <c r="I460" s="77"/>
      <c r="J460" s="77"/>
      <c r="K460" s="77"/>
      <c r="L460" s="77"/>
      <c r="M460" s="77"/>
      <c r="N460" s="77"/>
      <c r="O460" s="63"/>
      <c r="P460" s="62" t="s">
        <v>437</v>
      </c>
      <c r="Q460" s="62"/>
      <c r="R460" s="76"/>
      <c r="S460" s="63"/>
      <c r="T460" s="63"/>
    </row>
    <row r="461" spans="1:18" ht="13.5" customHeight="1" thickBot="1">
      <c r="A461" s="491" t="s">
        <v>122</v>
      </c>
      <c r="B461" s="623"/>
      <c r="C461" s="623"/>
      <c r="D461" s="623"/>
      <c r="E461" s="623"/>
      <c r="F461" s="623"/>
      <c r="G461" s="623"/>
      <c r="H461" s="623"/>
      <c r="I461" s="623"/>
      <c r="J461" s="623"/>
      <c r="K461" s="623"/>
      <c r="L461" s="623"/>
      <c r="M461" s="623"/>
      <c r="N461" s="623"/>
      <c r="O461" s="623"/>
      <c r="P461" s="624"/>
      <c r="Q461" s="67"/>
      <c r="R461" s="1"/>
    </row>
    <row r="462" spans="1:18" ht="13.5" thickBot="1">
      <c r="A462" s="566" t="s">
        <v>123</v>
      </c>
      <c r="B462" s="486"/>
      <c r="C462" s="486"/>
      <c r="D462" s="485" t="s">
        <v>65</v>
      </c>
      <c r="E462" s="486"/>
      <c r="F462" s="486"/>
      <c r="G462" s="485" t="s">
        <v>66</v>
      </c>
      <c r="H462" s="486"/>
      <c r="I462" s="486"/>
      <c r="J462" s="485" t="s">
        <v>67</v>
      </c>
      <c r="K462" s="486"/>
      <c r="L462" s="486"/>
      <c r="M462" s="485" t="s">
        <v>68</v>
      </c>
      <c r="N462" s="486"/>
      <c r="O462" s="486"/>
      <c r="P462" s="95" t="s">
        <v>178</v>
      </c>
      <c r="Q462" s="67"/>
      <c r="R462" s="1"/>
    </row>
    <row r="463" spans="1:20" s="12" customFormat="1" ht="45" customHeight="1">
      <c r="A463" s="605" t="s">
        <v>124</v>
      </c>
      <c r="B463" s="536"/>
      <c r="C463" s="118">
        <v>0.02</v>
      </c>
      <c r="D463" s="274" t="s">
        <v>276</v>
      </c>
      <c r="E463" s="135">
        <v>1</v>
      </c>
      <c r="F463" s="190"/>
      <c r="G463" s="268" t="s">
        <v>205</v>
      </c>
      <c r="H463" s="135">
        <v>2</v>
      </c>
      <c r="I463" s="190"/>
      <c r="J463" s="268" t="s">
        <v>127</v>
      </c>
      <c r="K463" s="135">
        <v>3</v>
      </c>
      <c r="L463" s="190"/>
      <c r="M463" s="268" t="s">
        <v>128</v>
      </c>
      <c r="N463" s="135">
        <v>4</v>
      </c>
      <c r="O463" s="190"/>
      <c r="P463" s="263">
        <f aca="true" t="shared" si="105" ref="P463:P471">MAX(Q463:T463)</f>
        <v>0</v>
      </c>
      <c r="Q463" s="155">
        <f aca="true" t="shared" si="106" ref="Q463:Q471">IF(F463&gt;0,C463*E463,0)</f>
        <v>0</v>
      </c>
      <c r="R463" s="155">
        <f>IF(I463&gt;0,$C463*H463,0)</f>
        <v>0</v>
      </c>
      <c r="S463" s="155">
        <f>IF(L463&gt;0,$C463*K463,0)</f>
        <v>0</v>
      </c>
      <c r="T463" s="155">
        <f aca="true" t="shared" si="107" ref="T463:T471">IF(O463&gt;0,$C463*N463,0)</f>
        <v>0</v>
      </c>
    </row>
    <row r="464" spans="1:20" s="12" customFormat="1" ht="45" customHeight="1">
      <c r="A464" s="200" t="s">
        <v>129</v>
      </c>
      <c r="B464" s="170"/>
      <c r="C464" s="119">
        <v>0.06</v>
      </c>
      <c r="D464" s="268" t="s">
        <v>130</v>
      </c>
      <c r="E464" s="55">
        <v>1</v>
      </c>
      <c r="F464" s="189"/>
      <c r="G464" s="268" t="s">
        <v>455</v>
      </c>
      <c r="H464" s="55">
        <v>2</v>
      </c>
      <c r="I464" s="189"/>
      <c r="J464" s="268" t="s">
        <v>261</v>
      </c>
      <c r="K464" s="55">
        <v>3</v>
      </c>
      <c r="L464" s="189"/>
      <c r="M464" s="268" t="s">
        <v>133</v>
      </c>
      <c r="N464" s="55">
        <v>4</v>
      </c>
      <c r="O464" s="189"/>
      <c r="P464" s="249">
        <f t="shared" si="105"/>
        <v>0</v>
      </c>
      <c r="Q464" s="155">
        <f t="shared" si="106"/>
        <v>0</v>
      </c>
      <c r="R464" s="155">
        <f aca="true" t="shared" si="108" ref="R464:R471">IF(I464&gt;0,$C464*H464,0)</f>
        <v>0</v>
      </c>
      <c r="S464" s="155">
        <f aca="true" t="shared" si="109" ref="S464:S471">IF(L464&gt;0,$C464*K464,0)</f>
        <v>0</v>
      </c>
      <c r="T464" s="155">
        <f t="shared" si="107"/>
        <v>0</v>
      </c>
    </row>
    <row r="465" spans="1:20" s="12" customFormat="1" ht="45" customHeight="1">
      <c r="A465" s="587" t="s">
        <v>134</v>
      </c>
      <c r="B465" s="612"/>
      <c r="C465" s="119">
        <v>0.21</v>
      </c>
      <c r="D465" s="268" t="s">
        <v>240</v>
      </c>
      <c r="E465" s="55">
        <v>1</v>
      </c>
      <c r="F465" s="189"/>
      <c r="G465" s="268" t="s">
        <v>243</v>
      </c>
      <c r="H465" s="55">
        <v>2</v>
      </c>
      <c r="I465" s="189"/>
      <c r="J465" s="268" t="s">
        <v>248</v>
      </c>
      <c r="K465" s="55">
        <v>3</v>
      </c>
      <c r="L465" s="189"/>
      <c r="M465" s="268" t="s">
        <v>138</v>
      </c>
      <c r="N465" s="55">
        <v>4</v>
      </c>
      <c r="O465" s="189"/>
      <c r="P465" s="249">
        <f t="shared" si="105"/>
        <v>0</v>
      </c>
      <c r="Q465" s="155">
        <f t="shared" si="106"/>
        <v>0</v>
      </c>
      <c r="R465" s="155">
        <f t="shared" si="108"/>
        <v>0</v>
      </c>
      <c r="S465" s="155">
        <f t="shared" si="109"/>
        <v>0</v>
      </c>
      <c r="T465" s="155">
        <f t="shared" si="107"/>
        <v>0</v>
      </c>
    </row>
    <row r="466" spans="1:20" s="12" customFormat="1" ht="45" customHeight="1">
      <c r="A466" s="587" t="s">
        <v>139</v>
      </c>
      <c r="B466" s="612"/>
      <c r="C466" s="119">
        <v>0.11</v>
      </c>
      <c r="D466" s="268" t="s">
        <v>263</v>
      </c>
      <c r="E466" s="55">
        <v>1</v>
      </c>
      <c r="F466" s="189"/>
      <c r="G466" s="268" t="s">
        <v>417</v>
      </c>
      <c r="H466" s="55">
        <v>2</v>
      </c>
      <c r="I466" s="189"/>
      <c r="J466" s="268" t="s">
        <v>314</v>
      </c>
      <c r="K466" s="55">
        <v>3</v>
      </c>
      <c r="L466" s="189"/>
      <c r="M466" s="268" t="s">
        <v>448</v>
      </c>
      <c r="N466" s="55">
        <v>4</v>
      </c>
      <c r="O466" s="189"/>
      <c r="P466" s="249">
        <f t="shared" si="105"/>
        <v>0</v>
      </c>
      <c r="Q466" s="155">
        <f t="shared" si="106"/>
        <v>0</v>
      </c>
      <c r="R466" s="155">
        <f t="shared" si="108"/>
        <v>0</v>
      </c>
      <c r="S466" s="155">
        <f t="shared" si="109"/>
        <v>0</v>
      </c>
      <c r="T466" s="155">
        <f t="shared" si="107"/>
        <v>0</v>
      </c>
    </row>
    <row r="467" spans="1:20" s="12" customFormat="1" ht="45" customHeight="1">
      <c r="A467" s="587" t="s">
        <v>177</v>
      </c>
      <c r="B467" s="612"/>
      <c r="C467" s="119">
        <v>0.04</v>
      </c>
      <c r="D467" s="268" t="s">
        <v>189</v>
      </c>
      <c r="E467" s="55">
        <v>1</v>
      </c>
      <c r="F467" s="189"/>
      <c r="G467" s="268" t="s">
        <v>201</v>
      </c>
      <c r="H467" s="55">
        <v>2</v>
      </c>
      <c r="I467" s="189"/>
      <c r="J467" s="268" t="s">
        <v>147</v>
      </c>
      <c r="K467" s="55">
        <v>3</v>
      </c>
      <c r="L467" s="189"/>
      <c r="M467" s="268" t="s">
        <v>148</v>
      </c>
      <c r="N467" s="55">
        <v>4</v>
      </c>
      <c r="O467" s="189"/>
      <c r="P467" s="249">
        <f t="shared" si="105"/>
        <v>0</v>
      </c>
      <c r="Q467" s="155">
        <f t="shared" si="106"/>
        <v>0</v>
      </c>
      <c r="R467" s="155">
        <f t="shared" si="108"/>
        <v>0</v>
      </c>
      <c r="S467" s="155">
        <f t="shared" si="109"/>
        <v>0</v>
      </c>
      <c r="T467" s="155">
        <f t="shared" si="107"/>
        <v>0</v>
      </c>
    </row>
    <row r="468" spans="1:20" s="12" customFormat="1" ht="45" customHeight="1">
      <c r="A468" s="587" t="s">
        <v>149</v>
      </c>
      <c r="B468" s="612"/>
      <c r="C468" s="119">
        <v>0.11</v>
      </c>
      <c r="D468" s="268" t="s">
        <v>438</v>
      </c>
      <c r="E468" s="55">
        <v>1</v>
      </c>
      <c r="F468" s="189"/>
      <c r="G468" s="268" t="s">
        <v>441</v>
      </c>
      <c r="H468" s="55">
        <v>2</v>
      </c>
      <c r="I468" s="189"/>
      <c r="J468" s="268" t="s">
        <v>337</v>
      </c>
      <c r="K468" s="55">
        <v>3</v>
      </c>
      <c r="L468" s="189"/>
      <c r="M468" s="268" t="s">
        <v>449</v>
      </c>
      <c r="N468" s="55">
        <v>4</v>
      </c>
      <c r="O468" s="189"/>
      <c r="P468" s="249">
        <f t="shared" si="105"/>
        <v>0</v>
      </c>
      <c r="Q468" s="155">
        <f t="shared" si="106"/>
        <v>0</v>
      </c>
      <c r="R468" s="155">
        <f t="shared" si="108"/>
        <v>0</v>
      </c>
      <c r="S468" s="155">
        <f t="shared" si="109"/>
        <v>0</v>
      </c>
      <c r="T468" s="155">
        <f t="shared" si="107"/>
        <v>0</v>
      </c>
    </row>
    <row r="469" spans="1:20" s="12" customFormat="1" ht="45" customHeight="1">
      <c r="A469" s="587" t="s">
        <v>154</v>
      </c>
      <c r="B469" s="612"/>
      <c r="C469" s="119">
        <v>0.04</v>
      </c>
      <c r="D469" s="268" t="s">
        <v>190</v>
      </c>
      <c r="E469" s="55">
        <v>1</v>
      </c>
      <c r="F469" s="189"/>
      <c r="G469" s="268" t="s">
        <v>442</v>
      </c>
      <c r="H469" s="55">
        <v>2</v>
      </c>
      <c r="I469" s="189"/>
      <c r="J469" s="268" t="s">
        <v>402</v>
      </c>
      <c r="K469" s="55">
        <v>3</v>
      </c>
      <c r="L469" s="189"/>
      <c r="M469" s="268" t="s">
        <v>450</v>
      </c>
      <c r="N469" s="55">
        <v>4</v>
      </c>
      <c r="O469" s="189"/>
      <c r="P469" s="249">
        <f t="shared" si="105"/>
        <v>0</v>
      </c>
      <c r="Q469" s="155">
        <f t="shared" si="106"/>
        <v>0</v>
      </c>
      <c r="R469" s="155">
        <f t="shared" si="108"/>
        <v>0</v>
      </c>
      <c r="S469" s="155">
        <f t="shared" si="109"/>
        <v>0</v>
      </c>
      <c r="T469" s="155">
        <f t="shared" si="107"/>
        <v>0</v>
      </c>
    </row>
    <row r="470" spans="1:20" s="12" customFormat="1" ht="45" customHeight="1">
      <c r="A470" s="587" t="s">
        <v>159</v>
      </c>
      <c r="B470" s="612"/>
      <c r="C470" s="119">
        <v>0.15</v>
      </c>
      <c r="D470" s="268" t="s">
        <v>439</v>
      </c>
      <c r="E470" s="55">
        <v>1</v>
      </c>
      <c r="F470" s="189"/>
      <c r="G470" s="268" t="s">
        <v>443</v>
      </c>
      <c r="H470" s="55">
        <v>2</v>
      </c>
      <c r="I470" s="189"/>
      <c r="J470" s="268" t="s">
        <v>445</v>
      </c>
      <c r="K470" s="55">
        <v>3</v>
      </c>
      <c r="L470" s="189"/>
      <c r="M470" s="268" t="s">
        <v>451</v>
      </c>
      <c r="N470" s="55">
        <v>4</v>
      </c>
      <c r="O470" s="189"/>
      <c r="P470" s="249">
        <f t="shared" si="105"/>
        <v>0</v>
      </c>
      <c r="Q470" s="155">
        <f t="shared" si="106"/>
        <v>0</v>
      </c>
      <c r="R470" s="155">
        <f t="shared" si="108"/>
        <v>0</v>
      </c>
      <c r="S470" s="155">
        <f t="shared" si="109"/>
        <v>0</v>
      </c>
      <c r="T470" s="155">
        <f t="shared" si="107"/>
        <v>0</v>
      </c>
    </row>
    <row r="471" spans="1:20" s="12" customFormat="1" ht="45" customHeight="1" thickBot="1">
      <c r="A471" s="621" t="s">
        <v>424</v>
      </c>
      <c r="B471" s="606"/>
      <c r="C471" s="120">
        <v>0.26</v>
      </c>
      <c r="D471" s="103"/>
      <c r="E471" s="104">
        <v>1</v>
      </c>
      <c r="F471" s="174"/>
      <c r="G471" s="103"/>
      <c r="H471" s="104">
        <v>2</v>
      </c>
      <c r="I471" s="174"/>
      <c r="J471" s="268" t="s">
        <v>456</v>
      </c>
      <c r="K471" s="104">
        <v>3</v>
      </c>
      <c r="L471" s="174"/>
      <c r="M471" s="268" t="s">
        <v>457</v>
      </c>
      <c r="N471" s="104">
        <v>4</v>
      </c>
      <c r="O471" s="174"/>
      <c r="P471" s="252">
        <f t="shared" si="105"/>
        <v>0</v>
      </c>
      <c r="Q471" s="155">
        <f t="shared" si="106"/>
        <v>0</v>
      </c>
      <c r="R471" s="155">
        <f t="shared" si="108"/>
        <v>0</v>
      </c>
      <c r="S471" s="155">
        <f t="shared" si="109"/>
        <v>0</v>
      </c>
      <c r="T471" s="155">
        <f t="shared" si="107"/>
        <v>0</v>
      </c>
    </row>
    <row r="472" spans="1:18" ht="28.5" customHeight="1" thickBot="1">
      <c r="A472" s="1"/>
      <c r="B472" s="1"/>
      <c r="C472" s="1"/>
      <c r="D472" s="479" t="s">
        <v>168</v>
      </c>
      <c r="E472" s="481"/>
      <c r="F472" s="481"/>
      <c r="G472" s="479" t="s">
        <v>169</v>
      </c>
      <c r="H472" s="479"/>
      <c r="I472" s="479"/>
      <c r="J472" s="479" t="s">
        <v>170</v>
      </c>
      <c r="K472" s="481"/>
      <c r="L472" s="481"/>
      <c r="M472" s="264"/>
      <c r="N472" s="265"/>
      <c r="O472" s="67"/>
      <c r="P472" s="240">
        <f>SUM(P463:P471)</f>
        <v>0</v>
      </c>
      <c r="Q472" s="238"/>
      <c r="R472" s="52"/>
    </row>
    <row r="473" spans="1:17" s="81" customFormat="1" ht="12">
      <c r="A473" s="79"/>
      <c r="B473" s="79"/>
      <c r="C473" s="79"/>
      <c r="D473" s="580"/>
      <c r="E473" s="581"/>
      <c r="F473" s="581"/>
      <c r="G473" s="548" t="s">
        <v>65</v>
      </c>
      <c r="H473" s="548"/>
      <c r="I473" s="548"/>
      <c r="J473" s="622" t="s">
        <v>171</v>
      </c>
      <c r="K473" s="548"/>
      <c r="L473" s="548"/>
      <c r="M473" s="82"/>
      <c r="N473" s="82"/>
      <c r="O473" s="79"/>
      <c r="P473" s="79"/>
      <c r="Q473" s="79"/>
    </row>
    <row r="474" spans="1:17" s="81" customFormat="1" ht="12">
      <c r="A474" s="79"/>
      <c r="B474" s="79"/>
      <c r="C474" s="79"/>
      <c r="D474" s="556"/>
      <c r="E474" s="581"/>
      <c r="F474" s="581"/>
      <c r="G474" s="548" t="s">
        <v>66</v>
      </c>
      <c r="H474" s="548"/>
      <c r="I474" s="548"/>
      <c r="J474" s="548" t="s">
        <v>172</v>
      </c>
      <c r="K474" s="548"/>
      <c r="L474" s="548"/>
      <c r="M474" s="79"/>
      <c r="N474" s="79"/>
      <c r="O474" s="79"/>
      <c r="P474" s="79"/>
      <c r="Q474" s="79"/>
    </row>
    <row r="475" spans="1:17" s="81" customFormat="1" ht="12">
      <c r="A475" s="79"/>
      <c r="B475" s="79"/>
      <c r="C475" s="79"/>
      <c r="D475" s="615"/>
      <c r="E475" s="616"/>
      <c r="F475" s="617"/>
      <c r="G475" s="618"/>
      <c r="H475" s="619"/>
      <c r="I475" s="620"/>
      <c r="J475" s="618" t="s">
        <v>173</v>
      </c>
      <c r="K475" s="619"/>
      <c r="L475" s="620"/>
      <c r="M475" s="79"/>
      <c r="N475" s="79"/>
      <c r="O475" s="79"/>
      <c r="P475" s="79"/>
      <c r="Q475" s="79"/>
    </row>
    <row r="476" spans="1:17" s="81" customFormat="1" ht="12.75" thickBot="1">
      <c r="A476" s="79"/>
      <c r="B476" s="79"/>
      <c r="C476" s="79"/>
      <c r="D476" s="557"/>
      <c r="E476" s="582"/>
      <c r="F476" s="582"/>
      <c r="G476" s="583" t="s">
        <v>67</v>
      </c>
      <c r="H476" s="583"/>
      <c r="I476" s="583"/>
      <c r="J476" s="583" t="s">
        <v>174</v>
      </c>
      <c r="K476" s="583"/>
      <c r="L476" s="583"/>
      <c r="M476" s="79"/>
      <c r="N476" s="82"/>
      <c r="O476" s="82"/>
      <c r="P476" s="79"/>
      <c r="Q476" s="79"/>
    </row>
    <row r="477" spans="1:17" s="237" customFormat="1" ht="8.25">
      <c r="A477" s="236"/>
      <c r="B477" s="236"/>
      <c r="C477" s="236"/>
      <c r="D477" s="267" t="s">
        <v>458</v>
      </c>
      <c r="E477" s="236"/>
      <c r="F477" s="236"/>
      <c r="G477" s="236"/>
      <c r="H477" s="236"/>
      <c r="I477" s="236"/>
      <c r="J477" s="236"/>
      <c r="K477" s="236"/>
      <c r="L477" s="236"/>
      <c r="M477" s="236"/>
      <c r="N477" s="236"/>
      <c r="O477" s="236"/>
      <c r="P477" s="236"/>
      <c r="Q477" s="236"/>
    </row>
    <row r="478" spans="1:16" ht="1.5" customHeight="1">
      <c r="A478" s="66"/>
      <c r="B478" s="66"/>
      <c r="C478" s="66"/>
      <c r="D478" s="66"/>
      <c r="E478" s="66"/>
      <c r="F478" s="66"/>
      <c r="G478" s="66"/>
      <c r="H478" s="66"/>
      <c r="I478" s="66"/>
      <c r="J478" s="66"/>
      <c r="K478" s="66"/>
      <c r="L478" s="66"/>
      <c r="M478" s="66"/>
      <c r="N478" s="66"/>
      <c r="O478" s="66"/>
      <c r="P478" s="66"/>
    </row>
    <row r="479" spans="1:16" s="63" customFormat="1" ht="15">
      <c r="A479" s="76" t="s">
        <v>119</v>
      </c>
      <c r="B479" s="76"/>
      <c r="C479" s="76"/>
      <c r="D479" s="489" t="s">
        <v>96</v>
      </c>
      <c r="E479" s="490"/>
      <c r="F479" s="490"/>
      <c r="G479" s="490"/>
      <c r="H479" s="490"/>
      <c r="I479" s="490"/>
      <c r="J479" s="490"/>
      <c r="K479" s="490"/>
      <c r="L479" s="490"/>
      <c r="M479" s="490"/>
      <c r="N479" s="490"/>
      <c r="O479" s="490"/>
      <c r="P479" s="490"/>
    </row>
    <row r="480" spans="1:20" ht="3" customHeight="1">
      <c r="A480" s="1"/>
      <c r="B480" s="1"/>
      <c r="C480" s="1"/>
      <c r="D480" s="1"/>
      <c r="E480" s="1"/>
      <c r="F480" s="1"/>
      <c r="G480" s="1"/>
      <c r="H480" s="1"/>
      <c r="I480" s="1"/>
      <c r="J480" s="1"/>
      <c r="K480" s="1"/>
      <c r="L480" s="1"/>
      <c r="M480" s="46"/>
      <c r="N480" s="1"/>
      <c r="O480" s="1"/>
      <c r="P480" s="1"/>
      <c r="Q480" s="51"/>
      <c r="R480" s="51"/>
      <c r="S480" s="51"/>
      <c r="T480" s="51"/>
    </row>
    <row r="481" spans="1:18" s="63" customFormat="1" ht="15.75" thickBot="1">
      <c r="A481" s="96" t="s">
        <v>459</v>
      </c>
      <c r="D481" s="78"/>
      <c r="E481" s="78"/>
      <c r="F481" s="78"/>
      <c r="G481" s="78"/>
      <c r="H481" s="78"/>
      <c r="I481" s="78"/>
      <c r="J481" s="78"/>
      <c r="K481" s="78"/>
      <c r="L481" s="78"/>
      <c r="M481" s="78"/>
      <c r="P481" s="62" t="s">
        <v>460</v>
      </c>
      <c r="Q481" s="62"/>
      <c r="R481" s="62"/>
    </row>
    <row r="482" spans="1:16" ht="13.5" thickBot="1">
      <c r="A482" s="491" t="s">
        <v>122</v>
      </c>
      <c r="B482" s="576"/>
      <c r="C482" s="576"/>
      <c r="D482" s="576"/>
      <c r="E482" s="576"/>
      <c r="F482" s="576"/>
      <c r="G482" s="576"/>
      <c r="H482" s="576"/>
      <c r="I482" s="576"/>
      <c r="J482" s="576"/>
      <c r="K482" s="576"/>
      <c r="L482" s="576"/>
      <c r="M482" s="576"/>
      <c r="N482" s="576"/>
      <c r="O482" s="576"/>
      <c r="P482" s="577"/>
    </row>
    <row r="483" spans="1:16" ht="13.5" thickBot="1">
      <c r="A483" s="566" t="s">
        <v>123</v>
      </c>
      <c r="B483" s="486"/>
      <c r="C483" s="486"/>
      <c r="D483" s="485" t="s">
        <v>65</v>
      </c>
      <c r="E483" s="486"/>
      <c r="F483" s="486"/>
      <c r="G483" s="485" t="s">
        <v>66</v>
      </c>
      <c r="H483" s="486"/>
      <c r="I483" s="486"/>
      <c r="J483" s="485" t="s">
        <v>67</v>
      </c>
      <c r="K483" s="486"/>
      <c r="L483" s="486"/>
      <c r="M483" s="486"/>
      <c r="N483" s="486"/>
      <c r="O483" s="486"/>
      <c r="P483" s="95" t="s">
        <v>178</v>
      </c>
    </row>
    <row r="484" spans="1:20" ht="45" customHeight="1">
      <c r="A484" s="613" t="s">
        <v>300</v>
      </c>
      <c r="B484" s="614"/>
      <c r="C484" s="130">
        <v>0.02</v>
      </c>
      <c r="D484" s="272" t="s">
        <v>125</v>
      </c>
      <c r="E484" s="49">
        <v>1</v>
      </c>
      <c r="F484" s="273"/>
      <c r="G484" s="272" t="s">
        <v>205</v>
      </c>
      <c r="H484" s="49">
        <v>2</v>
      </c>
      <c r="I484" s="273"/>
      <c r="J484" s="272" t="s">
        <v>127</v>
      </c>
      <c r="K484" s="49">
        <v>3</v>
      </c>
      <c r="L484" s="273"/>
      <c r="M484" s="607"/>
      <c r="N484" s="608"/>
      <c r="O484" s="609"/>
      <c r="P484" s="263">
        <f aca="true" t="shared" si="110" ref="P484:P490">MAX(Q484:T484)</f>
        <v>0</v>
      </c>
      <c r="Q484" s="155">
        <f aca="true" t="shared" si="111" ref="Q484:Q490">IF(F484&gt;0,C484*E484,0)</f>
        <v>0</v>
      </c>
      <c r="R484" s="155">
        <f aca="true" t="shared" si="112" ref="R484:R490">IF(I484&gt;0,$C484*H484,0)</f>
        <v>0</v>
      </c>
      <c r="S484" s="155">
        <f aca="true" t="shared" si="113" ref="S484:S490">IF(L484&gt;0,$C484*K484,0)</f>
        <v>0</v>
      </c>
      <c r="T484" s="155">
        <f aca="true" t="shared" si="114" ref="T484:T490">IF(O484&gt;0,$C484*N484,0)</f>
        <v>0</v>
      </c>
    </row>
    <row r="485" spans="1:20" ht="45" customHeight="1">
      <c r="A485" s="531" t="s">
        <v>302</v>
      </c>
      <c r="B485" s="612"/>
      <c r="C485" s="119">
        <v>0.1</v>
      </c>
      <c r="D485" s="59" t="s">
        <v>461</v>
      </c>
      <c r="E485" s="55">
        <v>1</v>
      </c>
      <c r="F485" s="189"/>
      <c r="G485" s="59" t="s">
        <v>472</v>
      </c>
      <c r="H485" s="55">
        <v>2</v>
      </c>
      <c r="I485" s="189"/>
      <c r="J485" s="59" t="s">
        <v>9</v>
      </c>
      <c r="K485" s="55">
        <v>3</v>
      </c>
      <c r="L485" s="189"/>
      <c r="M485" s="610"/>
      <c r="N485" s="570"/>
      <c r="O485" s="571"/>
      <c r="P485" s="249">
        <f t="shared" si="110"/>
        <v>0</v>
      </c>
      <c r="Q485" s="155">
        <f t="shared" si="111"/>
        <v>0</v>
      </c>
      <c r="R485" s="155">
        <f t="shared" si="112"/>
        <v>0</v>
      </c>
      <c r="S485" s="155">
        <f t="shared" si="113"/>
        <v>0</v>
      </c>
      <c r="T485" s="155">
        <f t="shared" si="114"/>
        <v>0</v>
      </c>
    </row>
    <row r="486" spans="1:20" ht="45" customHeight="1">
      <c r="A486" s="531" t="s">
        <v>303</v>
      </c>
      <c r="B486" s="612"/>
      <c r="C486" s="119">
        <v>0.54</v>
      </c>
      <c r="D486" s="59" t="s">
        <v>462</v>
      </c>
      <c r="E486" s="55">
        <v>1</v>
      </c>
      <c r="F486" s="189"/>
      <c r="G486" s="59" t="s">
        <v>471</v>
      </c>
      <c r="H486" s="55">
        <v>2</v>
      </c>
      <c r="I486" s="189"/>
      <c r="J486" s="59" t="s">
        <v>10</v>
      </c>
      <c r="K486" s="55">
        <v>3</v>
      </c>
      <c r="L486" s="189"/>
      <c r="M486" s="610"/>
      <c r="N486" s="570"/>
      <c r="O486" s="571"/>
      <c r="P486" s="249">
        <f t="shared" si="110"/>
        <v>0</v>
      </c>
      <c r="Q486" s="155">
        <f t="shared" si="111"/>
        <v>0</v>
      </c>
      <c r="R486" s="155">
        <f t="shared" si="112"/>
        <v>0</v>
      </c>
      <c r="S486" s="155">
        <f t="shared" si="113"/>
        <v>0</v>
      </c>
      <c r="T486" s="155">
        <f t="shared" si="114"/>
        <v>0</v>
      </c>
    </row>
    <row r="487" spans="1:20" ht="45" customHeight="1">
      <c r="A487" s="531" t="s">
        <v>304</v>
      </c>
      <c r="B487" s="612"/>
      <c r="C487" s="119">
        <v>0.12</v>
      </c>
      <c r="D487" s="59" t="s">
        <v>463</v>
      </c>
      <c r="E487" s="55">
        <v>1</v>
      </c>
      <c r="F487" s="189"/>
      <c r="G487" s="59" t="s">
        <v>470</v>
      </c>
      <c r="H487" s="55">
        <v>2</v>
      </c>
      <c r="I487" s="189"/>
      <c r="J487" s="59" t="s">
        <v>13</v>
      </c>
      <c r="K487" s="55">
        <v>3</v>
      </c>
      <c r="L487" s="189"/>
      <c r="M487" s="610"/>
      <c r="N487" s="570"/>
      <c r="O487" s="571"/>
      <c r="P487" s="249">
        <f t="shared" si="110"/>
        <v>0</v>
      </c>
      <c r="Q487" s="155">
        <f t="shared" si="111"/>
        <v>0</v>
      </c>
      <c r="R487" s="155">
        <f t="shared" si="112"/>
        <v>0</v>
      </c>
      <c r="S487" s="155">
        <f t="shared" si="113"/>
        <v>0</v>
      </c>
      <c r="T487" s="155">
        <f t="shared" si="114"/>
        <v>0</v>
      </c>
    </row>
    <row r="488" spans="1:20" ht="45" customHeight="1">
      <c r="A488" s="531" t="s">
        <v>305</v>
      </c>
      <c r="B488" s="612"/>
      <c r="C488" s="119">
        <v>0.06</v>
      </c>
      <c r="D488" s="59" t="s">
        <v>464</v>
      </c>
      <c r="E488" s="55">
        <v>1</v>
      </c>
      <c r="F488" s="189"/>
      <c r="G488" s="59" t="s">
        <v>469</v>
      </c>
      <c r="H488" s="55">
        <v>2</v>
      </c>
      <c r="I488" s="189"/>
      <c r="J488" s="59" t="s">
        <v>12</v>
      </c>
      <c r="K488" s="55">
        <v>3</v>
      </c>
      <c r="L488" s="189"/>
      <c r="M488" s="610"/>
      <c r="N488" s="570"/>
      <c r="O488" s="571"/>
      <c r="P488" s="249">
        <f t="shared" si="110"/>
        <v>0</v>
      </c>
      <c r="Q488" s="155">
        <f t="shared" si="111"/>
        <v>0</v>
      </c>
      <c r="R488" s="155">
        <f t="shared" si="112"/>
        <v>0</v>
      </c>
      <c r="S488" s="155">
        <f t="shared" si="113"/>
        <v>0</v>
      </c>
      <c r="T488" s="155">
        <f t="shared" si="114"/>
        <v>0</v>
      </c>
    </row>
    <row r="489" spans="1:20" ht="45" customHeight="1">
      <c r="A489" s="531" t="s">
        <v>306</v>
      </c>
      <c r="B489" s="612"/>
      <c r="C489" s="119">
        <v>0.1</v>
      </c>
      <c r="D489" s="59" t="s">
        <v>466</v>
      </c>
      <c r="E489" s="55">
        <v>1</v>
      </c>
      <c r="F489" s="189"/>
      <c r="G489" s="59" t="s">
        <v>468</v>
      </c>
      <c r="H489" s="55">
        <v>2</v>
      </c>
      <c r="I489" s="189"/>
      <c r="J489" s="59" t="s">
        <v>11</v>
      </c>
      <c r="K489" s="55">
        <v>3</v>
      </c>
      <c r="L489" s="189"/>
      <c r="M489" s="610"/>
      <c r="N489" s="570"/>
      <c r="O489" s="571"/>
      <c r="P489" s="249">
        <f t="shared" si="110"/>
        <v>0</v>
      </c>
      <c r="Q489" s="155">
        <f t="shared" si="111"/>
        <v>0</v>
      </c>
      <c r="R489" s="155">
        <f t="shared" si="112"/>
        <v>0</v>
      </c>
      <c r="S489" s="155">
        <f t="shared" si="113"/>
        <v>0</v>
      </c>
      <c r="T489" s="155">
        <f t="shared" si="114"/>
        <v>0</v>
      </c>
    </row>
    <row r="490" spans="1:20" ht="45" customHeight="1" thickBot="1">
      <c r="A490" s="533" t="s">
        <v>307</v>
      </c>
      <c r="B490" s="606"/>
      <c r="C490" s="120">
        <v>0.06</v>
      </c>
      <c r="D490" s="103" t="s">
        <v>465</v>
      </c>
      <c r="E490" s="104">
        <v>1</v>
      </c>
      <c r="F490" s="174"/>
      <c r="G490" s="103" t="s">
        <v>467</v>
      </c>
      <c r="H490" s="104">
        <v>2</v>
      </c>
      <c r="I490" s="174"/>
      <c r="J490" s="256" t="s">
        <v>14</v>
      </c>
      <c r="K490" s="104">
        <v>3</v>
      </c>
      <c r="L490" s="174"/>
      <c r="M490" s="611"/>
      <c r="N490" s="572"/>
      <c r="O490" s="573"/>
      <c r="P490" s="252">
        <f t="shared" si="110"/>
        <v>0</v>
      </c>
      <c r="Q490" s="155">
        <f t="shared" si="111"/>
        <v>0</v>
      </c>
      <c r="R490" s="155">
        <f t="shared" si="112"/>
        <v>0</v>
      </c>
      <c r="S490" s="155">
        <f t="shared" si="113"/>
        <v>0</v>
      </c>
      <c r="T490" s="155">
        <f t="shared" si="114"/>
        <v>0</v>
      </c>
    </row>
    <row r="491" spans="1:20" ht="28.5" customHeight="1" thickBot="1">
      <c r="A491" s="269"/>
      <c r="B491" s="269"/>
      <c r="C491" s="269"/>
      <c r="D491" s="479" t="s">
        <v>168</v>
      </c>
      <c r="E491" s="481"/>
      <c r="F491" s="481"/>
      <c r="G491" s="479" t="s">
        <v>169</v>
      </c>
      <c r="H491" s="481"/>
      <c r="I491" s="481"/>
      <c r="J491" s="479" t="s">
        <v>170</v>
      </c>
      <c r="K491" s="481"/>
      <c r="L491" s="481"/>
      <c r="P491" s="240">
        <f>SUM(P484:P490)</f>
        <v>0</v>
      </c>
      <c r="Q491" s="155"/>
      <c r="R491" s="155"/>
      <c r="S491" s="155"/>
      <c r="T491" s="155"/>
    </row>
    <row r="492" spans="1:20" s="81" customFormat="1" ht="12">
      <c r="A492" s="79"/>
      <c r="B492" s="79"/>
      <c r="C492" s="79"/>
      <c r="D492" s="580"/>
      <c r="E492" s="581"/>
      <c r="F492" s="581"/>
      <c r="G492" s="548" t="s">
        <v>65</v>
      </c>
      <c r="H492" s="548"/>
      <c r="I492" s="548"/>
      <c r="J492" s="548" t="s">
        <v>171</v>
      </c>
      <c r="K492" s="548"/>
      <c r="L492" s="548"/>
      <c r="M492" s="79"/>
      <c r="Q492" s="270"/>
      <c r="R492" s="270"/>
      <c r="S492" s="270"/>
      <c r="T492" s="270"/>
    </row>
    <row r="493" spans="1:13" s="81" customFormat="1" ht="12">
      <c r="A493" s="79"/>
      <c r="B493" s="79"/>
      <c r="C493" s="79"/>
      <c r="D493" s="556"/>
      <c r="E493" s="581"/>
      <c r="F493" s="581"/>
      <c r="G493" s="548" t="s">
        <v>66</v>
      </c>
      <c r="H493" s="548"/>
      <c r="I493" s="548"/>
      <c r="J493" s="548" t="s">
        <v>172</v>
      </c>
      <c r="K493" s="548"/>
      <c r="L493" s="548"/>
      <c r="M493" s="79"/>
    </row>
    <row r="494" spans="1:13" s="81" customFormat="1" ht="12.75" thickBot="1">
      <c r="A494" s="79"/>
      <c r="B494" s="79"/>
      <c r="C494" s="79"/>
      <c r="D494" s="557"/>
      <c r="E494" s="582"/>
      <c r="F494" s="582"/>
      <c r="G494" s="583" t="s">
        <v>67</v>
      </c>
      <c r="H494" s="583"/>
      <c r="I494" s="583"/>
      <c r="J494" s="583" t="s">
        <v>211</v>
      </c>
      <c r="K494" s="583"/>
      <c r="L494" s="583"/>
      <c r="M494" s="79"/>
    </row>
    <row r="496" spans="1:16" ht="1.5" customHeight="1">
      <c r="A496" s="66"/>
      <c r="B496" s="66"/>
      <c r="C496" s="66"/>
      <c r="D496" s="66"/>
      <c r="E496" s="66"/>
      <c r="F496" s="66"/>
      <c r="G496" s="66"/>
      <c r="H496" s="66"/>
      <c r="I496" s="66"/>
      <c r="J496" s="66"/>
      <c r="K496" s="66"/>
      <c r="L496" s="66"/>
      <c r="M496" s="66"/>
      <c r="N496" s="66"/>
      <c r="O496" s="66"/>
      <c r="P496" s="66"/>
    </row>
    <row r="497" spans="1:16" s="63" customFormat="1" ht="15">
      <c r="A497" s="76" t="s">
        <v>119</v>
      </c>
      <c r="B497" s="76"/>
      <c r="C497" s="76"/>
      <c r="D497" s="489" t="s">
        <v>96</v>
      </c>
      <c r="E497" s="490"/>
      <c r="F497" s="490"/>
      <c r="G497" s="490"/>
      <c r="H497" s="490"/>
      <c r="I497" s="490"/>
      <c r="J497" s="490"/>
      <c r="K497" s="490"/>
      <c r="L497" s="490"/>
      <c r="M497" s="490"/>
      <c r="N497" s="490"/>
      <c r="O497" s="490"/>
      <c r="P497" s="490"/>
    </row>
    <row r="498" spans="1:20" ht="3" customHeight="1">
      <c r="A498" s="1"/>
      <c r="B498" s="1"/>
      <c r="C498" s="1"/>
      <c r="D498" s="1"/>
      <c r="E498" s="1"/>
      <c r="F498" s="1"/>
      <c r="G498" s="1"/>
      <c r="H498" s="1"/>
      <c r="I498" s="1"/>
      <c r="J498" s="1"/>
      <c r="K498" s="1"/>
      <c r="L498" s="1"/>
      <c r="M498" s="46"/>
      <c r="N498" s="1"/>
      <c r="O498" s="1"/>
      <c r="P498" s="1"/>
      <c r="Q498" s="51"/>
      <c r="R498" s="51"/>
      <c r="S498" s="51"/>
      <c r="T498" s="51"/>
    </row>
    <row r="499" spans="1:16" s="63" customFormat="1" ht="15.75" thickBot="1">
      <c r="A499" s="93" t="s">
        <v>16</v>
      </c>
      <c r="B499" s="78"/>
      <c r="C499" s="78"/>
      <c r="D499" s="78"/>
      <c r="E499" s="78"/>
      <c r="F499" s="78"/>
      <c r="G499" s="78"/>
      <c r="H499" s="78"/>
      <c r="I499" s="78"/>
      <c r="J499" s="78"/>
      <c r="K499" s="78"/>
      <c r="L499" s="78"/>
      <c r="M499" s="78"/>
      <c r="N499" s="78"/>
      <c r="O499" s="62"/>
      <c r="P499" s="62" t="s">
        <v>15</v>
      </c>
    </row>
    <row r="500" spans="1:16" ht="13.5" thickBot="1">
      <c r="A500" s="491" t="s">
        <v>122</v>
      </c>
      <c r="B500" s="576"/>
      <c r="C500" s="576"/>
      <c r="D500" s="576"/>
      <c r="E500" s="576"/>
      <c r="F500" s="576"/>
      <c r="G500" s="576"/>
      <c r="H500" s="576"/>
      <c r="I500" s="576"/>
      <c r="J500" s="576"/>
      <c r="K500" s="576"/>
      <c r="L500" s="576"/>
      <c r="M500" s="576"/>
      <c r="N500" s="576"/>
      <c r="O500" s="576"/>
      <c r="P500" s="577"/>
    </row>
    <row r="501" spans="1:16" ht="13.5" thickBot="1">
      <c r="A501" s="566" t="s">
        <v>123</v>
      </c>
      <c r="B501" s="486"/>
      <c r="C501" s="486"/>
      <c r="D501" s="485" t="s">
        <v>65</v>
      </c>
      <c r="E501" s="486"/>
      <c r="F501" s="486"/>
      <c r="G501" s="485" t="s">
        <v>66</v>
      </c>
      <c r="H501" s="486"/>
      <c r="I501" s="486"/>
      <c r="J501" s="485" t="s">
        <v>67</v>
      </c>
      <c r="K501" s="486"/>
      <c r="L501" s="486"/>
      <c r="M501" s="502"/>
      <c r="N501" s="486"/>
      <c r="O501" s="486"/>
      <c r="P501" s="95" t="s">
        <v>178</v>
      </c>
    </row>
    <row r="502" spans="1:20" ht="45" customHeight="1">
      <c r="A502" s="226" t="s">
        <v>124</v>
      </c>
      <c r="B502" s="262" t="s">
        <v>275</v>
      </c>
      <c r="C502" s="118">
        <v>0.06</v>
      </c>
      <c r="D502" s="143" t="s">
        <v>256</v>
      </c>
      <c r="E502" s="135">
        <v>1</v>
      </c>
      <c r="F502" s="190"/>
      <c r="G502" s="143" t="s">
        <v>257</v>
      </c>
      <c r="H502" s="135">
        <v>2</v>
      </c>
      <c r="I502" s="190"/>
      <c r="J502" s="143" t="s">
        <v>285</v>
      </c>
      <c r="K502" s="135">
        <v>3</v>
      </c>
      <c r="L502" s="190"/>
      <c r="M502" s="565"/>
      <c r="N502" s="574"/>
      <c r="O502" s="575"/>
      <c r="P502" s="248">
        <f aca="true" t="shared" si="115" ref="P502:P509">MAX(Q502:T502)</f>
        <v>0</v>
      </c>
      <c r="Q502" s="155">
        <f>IF(F502&gt;0,C502*E502,0)</f>
        <v>0</v>
      </c>
      <c r="R502" s="155">
        <f>IF(I502&gt;0,$C502*H502,0)</f>
        <v>0</v>
      </c>
      <c r="S502" s="155">
        <f>IF(L502&gt;0,$C502*K502,0)</f>
        <v>0</v>
      </c>
      <c r="T502" s="155">
        <f>IF(O502&gt;0,$C502*N502,0)</f>
        <v>0</v>
      </c>
    </row>
    <row r="503" spans="1:20" ht="45" customHeight="1">
      <c r="A503" s="603" t="s">
        <v>129</v>
      </c>
      <c r="B503" s="532"/>
      <c r="C503" s="119">
        <v>0.17</v>
      </c>
      <c r="D503" s="59" t="s">
        <v>27</v>
      </c>
      <c r="E503" s="55">
        <v>1</v>
      </c>
      <c r="F503" s="189"/>
      <c r="G503" s="59" t="s">
        <v>17</v>
      </c>
      <c r="H503" s="55">
        <v>2</v>
      </c>
      <c r="I503" s="189"/>
      <c r="J503" s="59" t="s">
        <v>261</v>
      </c>
      <c r="K503" s="55">
        <v>3</v>
      </c>
      <c r="L503" s="189"/>
      <c r="M503" s="562"/>
      <c r="N503" s="570"/>
      <c r="O503" s="571"/>
      <c r="P503" s="249">
        <f t="shared" si="115"/>
        <v>0</v>
      </c>
      <c r="Q503" s="155">
        <f aca="true" t="shared" si="116" ref="Q503:Q509">IF(F503&gt;0,C503*E503,0)</f>
        <v>0</v>
      </c>
      <c r="R503" s="155">
        <f aca="true" t="shared" si="117" ref="R503:R509">IF(I503&gt;0,$C503*H503,0)</f>
        <v>0</v>
      </c>
      <c r="S503" s="155">
        <f aca="true" t="shared" si="118" ref="S503:S509">IF(L503&gt;0,$C503*K503,0)</f>
        <v>0</v>
      </c>
      <c r="T503" s="155">
        <f aca="true" t="shared" si="119" ref="T503:T509">IF(O503&gt;0,$C503*N503,0)</f>
        <v>0</v>
      </c>
    </row>
    <row r="504" spans="1:20" ht="45" customHeight="1">
      <c r="A504" s="603" t="s">
        <v>134</v>
      </c>
      <c r="B504" s="532"/>
      <c r="C504" s="119">
        <v>0.4</v>
      </c>
      <c r="D504" s="59" t="s">
        <v>26</v>
      </c>
      <c r="E504" s="55">
        <v>1</v>
      </c>
      <c r="F504" s="189"/>
      <c r="G504" s="59" t="s">
        <v>243</v>
      </c>
      <c r="H504" s="55">
        <v>2</v>
      </c>
      <c r="I504" s="189"/>
      <c r="J504" s="59" t="s">
        <v>248</v>
      </c>
      <c r="K504" s="55">
        <v>3</v>
      </c>
      <c r="L504" s="189"/>
      <c r="M504" s="562"/>
      <c r="N504" s="570"/>
      <c r="O504" s="571"/>
      <c r="P504" s="249">
        <f t="shared" si="115"/>
        <v>0</v>
      </c>
      <c r="Q504" s="155">
        <f t="shared" si="116"/>
        <v>0</v>
      </c>
      <c r="R504" s="155">
        <f t="shared" si="117"/>
        <v>0</v>
      </c>
      <c r="S504" s="155">
        <f t="shared" si="118"/>
        <v>0</v>
      </c>
      <c r="T504" s="155">
        <f t="shared" si="119"/>
        <v>0</v>
      </c>
    </row>
    <row r="505" spans="1:20" ht="45" customHeight="1">
      <c r="A505" s="603" t="s">
        <v>139</v>
      </c>
      <c r="B505" s="532"/>
      <c r="C505" s="119">
        <v>0.06</v>
      </c>
      <c r="D505" s="59" t="s">
        <v>263</v>
      </c>
      <c r="E505" s="55">
        <v>1</v>
      </c>
      <c r="F505" s="189"/>
      <c r="G505" s="59" t="s">
        <v>264</v>
      </c>
      <c r="H505" s="55">
        <v>2</v>
      </c>
      <c r="I505" s="189"/>
      <c r="J505" s="59" t="s">
        <v>290</v>
      </c>
      <c r="K505" s="55">
        <v>3</v>
      </c>
      <c r="L505" s="189"/>
      <c r="M505" s="562"/>
      <c r="N505" s="570"/>
      <c r="O505" s="571"/>
      <c r="P505" s="249">
        <f t="shared" si="115"/>
        <v>0</v>
      </c>
      <c r="Q505" s="155">
        <f t="shared" si="116"/>
        <v>0</v>
      </c>
      <c r="R505" s="155">
        <f t="shared" si="117"/>
        <v>0</v>
      </c>
      <c r="S505" s="155">
        <f t="shared" si="118"/>
        <v>0</v>
      </c>
      <c r="T505" s="155">
        <f t="shared" si="119"/>
        <v>0</v>
      </c>
    </row>
    <row r="506" spans="1:20" ht="45" customHeight="1">
      <c r="A506" s="603" t="s">
        <v>177</v>
      </c>
      <c r="B506" s="532"/>
      <c r="C506" s="119">
        <v>0.02</v>
      </c>
      <c r="D506" s="59" t="s">
        <v>189</v>
      </c>
      <c r="E506" s="55">
        <v>1</v>
      </c>
      <c r="F506" s="189"/>
      <c r="G506" s="59" t="s">
        <v>201</v>
      </c>
      <c r="H506" s="55">
        <v>2</v>
      </c>
      <c r="I506" s="189"/>
      <c r="J506" s="59" t="s">
        <v>208</v>
      </c>
      <c r="K506" s="55">
        <v>3</v>
      </c>
      <c r="L506" s="189"/>
      <c r="M506" s="562"/>
      <c r="N506" s="570"/>
      <c r="O506" s="571"/>
      <c r="P506" s="249">
        <f t="shared" si="115"/>
        <v>0</v>
      </c>
      <c r="Q506" s="155">
        <f t="shared" si="116"/>
        <v>0</v>
      </c>
      <c r="R506" s="155">
        <f t="shared" si="117"/>
        <v>0</v>
      </c>
      <c r="S506" s="155">
        <f t="shared" si="118"/>
        <v>0</v>
      </c>
      <c r="T506" s="155">
        <f t="shared" si="119"/>
        <v>0</v>
      </c>
    </row>
    <row r="507" spans="1:20" ht="45" customHeight="1">
      <c r="A507" s="603" t="s">
        <v>149</v>
      </c>
      <c r="B507" s="532"/>
      <c r="C507" s="119">
        <v>0.13</v>
      </c>
      <c r="D507" s="59" t="s">
        <v>25</v>
      </c>
      <c r="E507" s="55">
        <v>1</v>
      </c>
      <c r="F507" s="189"/>
      <c r="G507" s="59" t="s">
        <v>18</v>
      </c>
      <c r="H507" s="55">
        <v>2</v>
      </c>
      <c r="I507" s="189"/>
      <c r="J507" s="59" t="s">
        <v>19</v>
      </c>
      <c r="K507" s="55">
        <v>3</v>
      </c>
      <c r="L507" s="189"/>
      <c r="M507" s="562"/>
      <c r="N507" s="570"/>
      <c r="O507" s="571"/>
      <c r="P507" s="249">
        <f t="shared" si="115"/>
        <v>0</v>
      </c>
      <c r="Q507" s="155">
        <f t="shared" si="116"/>
        <v>0</v>
      </c>
      <c r="R507" s="155">
        <f t="shared" si="117"/>
        <v>0</v>
      </c>
      <c r="S507" s="155">
        <f t="shared" si="118"/>
        <v>0</v>
      </c>
      <c r="T507" s="155">
        <f t="shared" si="119"/>
        <v>0</v>
      </c>
    </row>
    <row r="508" spans="1:20" ht="45" customHeight="1">
      <c r="A508" s="603" t="s">
        <v>159</v>
      </c>
      <c r="B508" s="532"/>
      <c r="C508" s="119">
        <v>0.09</v>
      </c>
      <c r="D508" s="59" t="s">
        <v>160</v>
      </c>
      <c r="E508" s="55">
        <v>1</v>
      </c>
      <c r="F508" s="189"/>
      <c r="G508" s="59" t="s">
        <v>20</v>
      </c>
      <c r="H508" s="55">
        <v>2</v>
      </c>
      <c r="I508" s="189"/>
      <c r="J508" s="59" t="s">
        <v>21</v>
      </c>
      <c r="K508" s="55">
        <v>3</v>
      </c>
      <c r="L508" s="189"/>
      <c r="M508" s="562"/>
      <c r="N508" s="570"/>
      <c r="O508" s="571"/>
      <c r="P508" s="249">
        <f t="shared" si="115"/>
        <v>0</v>
      </c>
      <c r="Q508" s="155">
        <f t="shared" si="116"/>
        <v>0</v>
      </c>
      <c r="R508" s="155">
        <f t="shared" si="117"/>
        <v>0</v>
      </c>
      <c r="S508" s="155">
        <f t="shared" si="118"/>
        <v>0</v>
      </c>
      <c r="T508" s="155">
        <f t="shared" si="119"/>
        <v>0</v>
      </c>
    </row>
    <row r="509" spans="1:20" ht="45" customHeight="1" thickBot="1">
      <c r="A509" s="604" t="s">
        <v>234</v>
      </c>
      <c r="B509" s="534"/>
      <c r="C509" s="120">
        <v>0.07</v>
      </c>
      <c r="D509" s="103" t="s">
        <v>24</v>
      </c>
      <c r="E509" s="104">
        <v>1</v>
      </c>
      <c r="F509" s="174"/>
      <c r="G509" s="103" t="s">
        <v>22</v>
      </c>
      <c r="H509" s="104">
        <v>2</v>
      </c>
      <c r="I509" s="174"/>
      <c r="J509" s="103" t="s">
        <v>167</v>
      </c>
      <c r="K509" s="104">
        <v>3</v>
      </c>
      <c r="L509" s="174"/>
      <c r="M509" s="564"/>
      <c r="N509" s="572"/>
      <c r="O509" s="573"/>
      <c r="P509" s="252">
        <f t="shared" si="115"/>
        <v>0</v>
      </c>
      <c r="Q509" s="155">
        <f t="shared" si="116"/>
        <v>0</v>
      </c>
      <c r="R509" s="155">
        <f t="shared" si="117"/>
        <v>0</v>
      </c>
      <c r="S509" s="155">
        <f t="shared" si="118"/>
        <v>0</v>
      </c>
      <c r="T509" s="155">
        <f t="shared" si="119"/>
        <v>0</v>
      </c>
    </row>
    <row r="510" spans="1:16" ht="28.5" customHeight="1" thickBot="1">
      <c r="A510" s="1"/>
      <c r="B510" s="1"/>
      <c r="C510" s="1"/>
      <c r="D510" s="479" t="s">
        <v>168</v>
      </c>
      <c r="E510" s="481"/>
      <c r="F510" s="481"/>
      <c r="G510" s="479" t="s">
        <v>169</v>
      </c>
      <c r="H510" s="479"/>
      <c r="I510" s="479"/>
      <c r="J510" s="479" t="s">
        <v>170</v>
      </c>
      <c r="K510" s="481"/>
      <c r="L510" s="481"/>
      <c r="M510" s="271"/>
      <c r="P510" s="240">
        <f>SUM(P502:P509)</f>
        <v>0</v>
      </c>
    </row>
    <row r="511" spans="1:13" s="81" customFormat="1" ht="12">
      <c r="A511" s="79"/>
      <c r="B511" s="79"/>
      <c r="C511" s="79"/>
      <c r="D511" s="580"/>
      <c r="E511" s="581"/>
      <c r="F511" s="581"/>
      <c r="G511" s="548" t="s">
        <v>65</v>
      </c>
      <c r="H511" s="548"/>
      <c r="I511" s="548"/>
      <c r="J511" s="548" t="s">
        <v>171</v>
      </c>
      <c r="K511" s="548"/>
      <c r="L511" s="548"/>
      <c r="M511" s="275"/>
    </row>
    <row r="512" spans="1:13" s="81" customFormat="1" ht="12">
      <c r="A512" s="79"/>
      <c r="B512" s="79"/>
      <c r="C512" s="79"/>
      <c r="D512" s="556"/>
      <c r="E512" s="581"/>
      <c r="F512" s="581"/>
      <c r="G512" s="548" t="s">
        <v>66</v>
      </c>
      <c r="H512" s="548"/>
      <c r="I512" s="548"/>
      <c r="J512" s="548" t="s">
        <v>172</v>
      </c>
      <c r="K512" s="548"/>
      <c r="L512" s="548"/>
      <c r="M512" s="79"/>
    </row>
    <row r="513" spans="1:13" s="81" customFormat="1" ht="12.75" thickBot="1">
      <c r="A513" s="79"/>
      <c r="B513" s="79"/>
      <c r="C513" s="79"/>
      <c r="D513" s="557"/>
      <c r="E513" s="582"/>
      <c r="F513" s="582"/>
      <c r="G513" s="583" t="s">
        <v>67</v>
      </c>
      <c r="H513" s="583"/>
      <c r="I513" s="583"/>
      <c r="J513" s="583" t="s">
        <v>211</v>
      </c>
      <c r="K513" s="583"/>
      <c r="L513" s="583"/>
      <c r="M513" s="79"/>
    </row>
    <row r="514" spans="1:13" s="237" customFormat="1" ht="8.25">
      <c r="A514" s="236"/>
      <c r="B514" s="236"/>
      <c r="C514" s="236"/>
      <c r="D514" s="267" t="s">
        <v>23</v>
      </c>
      <c r="E514" s="236"/>
      <c r="F514" s="236"/>
      <c r="G514" s="236"/>
      <c r="H514" s="236"/>
      <c r="I514" s="236"/>
      <c r="J514" s="236"/>
      <c r="K514" s="236"/>
      <c r="L514" s="236"/>
      <c r="M514" s="236"/>
    </row>
    <row r="515" spans="1:16" ht="1.5" customHeight="1">
      <c r="A515" s="66"/>
      <c r="B515" s="66"/>
      <c r="C515" s="66"/>
      <c r="D515" s="66"/>
      <c r="E515" s="66"/>
      <c r="F515" s="66"/>
      <c r="G515" s="66"/>
      <c r="H515" s="66"/>
      <c r="I515" s="66"/>
      <c r="J515" s="66"/>
      <c r="K515" s="66"/>
      <c r="L515" s="66"/>
      <c r="M515" s="66"/>
      <c r="N515" s="66"/>
      <c r="O515" s="66"/>
      <c r="P515" s="66"/>
    </row>
    <row r="516" spans="1:16" s="63" customFormat="1" ht="15">
      <c r="A516" s="76" t="s">
        <v>119</v>
      </c>
      <c r="B516" s="76"/>
      <c r="C516" s="76"/>
      <c r="D516" s="489" t="s">
        <v>96</v>
      </c>
      <c r="E516" s="490"/>
      <c r="F516" s="490"/>
      <c r="G516" s="490"/>
      <c r="H516" s="490"/>
      <c r="I516" s="490"/>
      <c r="J516" s="490"/>
      <c r="K516" s="490"/>
      <c r="L516" s="490"/>
      <c r="M516" s="490"/>
      <c r="N516" s="490"/>
      <c r="O516" s="490"/>
      <c r="P516" s="490"/>
    </row>
    <row r="517" spans="1:20" ht="3" customHeight="1">
      <c r="A517" s="1"/>
      <c r="B517" s="1"/>
      <c r="C517" s="1"/>
      <c r="D517" s="1"/>
      <c r="E517" s="1"/>
      <c r="F517" s="1"/>
      <c r="G517" s="1"/>
      <c r="H517" s="1"/>
      <c r="I517" s="1"/>
      <c r="J517" s="1"/>
      <c r="K517" s="1"/>
      <c r="L517" s="1"/>
      <c r="M517" s="46"/>
      <c r="N517" s="1"/>
      <c r="O517" s="1"/>
      <c r="P517" s="1"/>
      <c r="Q517" s="51"/>
      <c r="R517" s="51"/>
      <c r="S517" s="51"/>
      <c r="T517" s="51"/>
    </row>
    <row r="518" spans="1:16" s="63" customFormat="1" ht="15.75" thickBot="1">
      <c r="A518" s="93" t="s">
        <v>28</v>
      </c>
      <c r="B518" s="78"/>
      <c r="C518" s="78"/>
      <c r="D518" s="78"/>
      <c r="E518" s="78"/>
      <c r="F518" s="78"/>
      <c r="G518" s="78"/>
      <c r="H518" s="78"/>
      <c r="I518" s="78"/>
      <c r="J518" s="78"/>
      <c r="K518" s="78"/>
      <c r="L518" s="78"/>
      <c r="M518" s="78"/>
      <c r="N518" s="78"/>
      <c r="O518" s="62"/>
      <c r="P518" s="62" t="s">
        <v>15</v>
      </c>
    </row>
    <row r="519" spans="1:16" ht="13.5" thickBot="1">
      <c r="A519" s="491" t="s">
        <v>122</v>
      </c>
      <c r="B519" s="576"/>
      <c r="C519" s="576"/>
      <c r="D519" s="576"/>
      <c r="E519" s="576"/>
      <c r="F519" s="576"/>
      <c r="G519" s="576"/>
      <c r="H519" s="576"/>
      <c r="I519" s="576"/>
      <c r="J519" s="576"/>
      <c r="K519" s="576"/>
      <c r="L519" s="576"/>
      <c r="M519" s="576"/>
      <c r="N519" s="576"/>
      <c r="O519" s="576"/>
      <c r="P519" s="577"/>
    </row>
    <row r="520" spans="1:16" ht="13.5" thickBot="1">
      <c r="A520" s="566" t="s">
        <v>123</v>
      </c>
      <c r="B520" s="486"/>
      <c r="C520" s="486"/>
      <c r="D520" s="485" t="s">
        <v>65</v>
      </c>
      <c r="E520" s="486"/>
      <c r="F520" s="486"/>
      <c r="G520" s="485" t="s">
        <v>66</v>
      </c>
      <c r="H520" s="486"/>
      <c r="I520" s="486"/>
      <c r="J520" s="485" t="s">
        <v>67</v>
      </c>
      <c r="K520" s="486"/>
      <c r="L520" s="486"/>
      <c r="M520" s="502"/>
      <c r="N520" s="486"/>
      <c r="O520" s="486"/>
      <c r="P520" s="95" t="s">
        <v>178</v>
      </c>
    </row>
    <row r="521" spans="1:20" ht="45" customHeight="1">
      <c r="A521" s="605" t="s">
        <v>124</v>
      </c>
      <c r="B521" s="536"/>
      <c r="C521" s="118">
        <v>0.06</v>
      </c>
      <c r="D521" s="60" t="s">
        <v>276</v>
      </c>
      <c r="E521" s="135">
        <v>1</v>
      </c>
      <c r="F521" s="190"/>
      <c r="G521" s="58" t="s">
        <v>205</v>
      </c>
      <c r="H521" s="135">
        <v>2</v>
      </c>
      <c r="I521" s="190"/>
      <c r="J521" s="58" t="s">
        <v>127</v>
      </c>
      <c r="K521" s="135">
        <v>3</v>
      </c>
      <c r="L521" s="190"/>
      <c r="M521" s="565"/>
      <c r="N521" s="574"/>
      <c r="O521" s="575"/>
      <c r="P521" s="248">
        <f aca="true" t="shared" si="120" ref="P521:P528">MAX(Q521:T521)</f>
        <v>0</v>
      </c>
      <c r="Q521" s="155">
        <f aca="true" t="shared" si="121" ref="Q521:Q528">IF(F521&gt;0,C521*E521,0)</f>
        <v>0</v>
      </c>
      <c r="R521" s="155">
        <f aca="true" t="shared" si="122" ref="R521:R528">IF(I521&gt;0,$C521*H521,0)</f>
        <v>0</v>
      </c>
      <c r="S521" s="155">
        <f aca="true" t="shared" si="123" ref="S521:S528">IF(L521&gt;0,$C521*K521,0)</f>
        <v>0</v>
      </c>
      <c r="T521" s="155">
        <f aca="true" t="shared" si="124" ref="T521:T528">IF(O521&gt;0,$C521*N521,0)</f>
        <v>0</v>
      </c>
    </row>
    <row r="522" spans="1:20" ht="45" customHeight="1">
      <c r="A522" s="603" t="s">
        <v>129</v>
      </c>
      <c r="B522" s="532"/>
      <c r="C522" s="119">
        <v>0.17</v>
      </c>
      <c r="D522" s="60" t="s">
        <v>27</v>
      </c>
      <c r="E522" s="55">
        <v>1</v>
      </c>
      <c r="F522" s="189"/>
      <c r="G522" s="58" t="s">
        <v>17</v>
      </c>
      <c r="H522" s="55">
        <v>2</v>
      </c>
      <c r="I522" s="189"/>
      <c r="J522" s="58" t="s">
        <v>261</v>
      </c>
      <c r="K522" s="55">
        <v>3</v>
      </c>
      <c r="L522" s="189"/>
      <c r="M522" s="562"/>
      <c r="N522" s="570"/>
      <c r="O522" s="571"/>
      <c r="P522" s="249">
        <f t="shared" si="120"/>
        <v>0</v>
      </c>
      <c r="Q522" s="155">
        <f t="shared" si="121"/>
        <v>0</v>
      </c>
      <c r="R522" s="155">
        <f t="shared" si="122"/>
        <v>0</v>
      </c>
      <c r="S522" s="155">
        <f t="shared" si="123"/>
        <v>0</v>
      </c>
      <c r="T522" s="155">
        <f t="shared" si="124"/>
        <v>0</v>
      </c>
    </row>
    <row r="523" spans="1:20" ht="45" customHeight="1">
      <c r="A523" s="603" t="s">
        <v>134</v>
      </c>
      <c r="B523" s="532"/>
      <c r="C523" s="119">
        <v>0.4</v>
      </c>
      <c r="D523" s="60" t="s">
        <v>26</v>
      </c>
      <c r="E523" s="55">
        <v>1</v>
      </c>
      <c r="F523" s="189"/>
      <c r="G523" s="58" t="s">
        <v>243</v>
      </c>
      <c r="H523" s="55">
        <v>2</v>
      </c>
      <c r="I523" s="189"/>
      <c r="J523" s="58" t="s">
        <v>248</v>
      </c>
      <c r="K523" s="55">
        <v>3</v>
      </c>
      <c r="L523" s="189"/>
      <c r="M523" s="562"/>
      <c r="N523" s="570"/>
      <c r="O523" s="571"/>
      <c r="P523" s="249">
        <f t="shared" si="120"/>
        <v>0</v>
      </c>
      <c r="Q523" s="155">
        <f t="shared" si="121"/>
        <v>0</v>
      </c>
      <c r="R523" s="155">
        <f t="shared" si="122"/>
        <v>0</v>
      </c>
      <c r="S523" s="155">
        <f t="shared" si="123"/>
        <v>0</v>
      </c>
      <c r="T523" s="155">
        <f t="shared" si="124"/>
        <v>0</v>
      </c>
    </row>
    <row r="524" spans="1:20" ht="45" customHeight="1">
      <c r="A524" s="603" t="s">
        <v>139</v>
      </c>
      <c r="B524" s="532"/>
      <c r="C524" s="119">
        <v>0.06</v>
      </c>
      <c r="D524" s="60" t="s">
        <v>263</v>
      </c>
      <c r="E524" s="55">
        <v>1</v>
      </c>
      <c r="F524" s="189"/>
      <c r="G524" s="58" t="s">
        <v>264</v>
      </c>
      <c r="H524" s="55">
        <v>2</v>
      </c>
      <c r="I524" s="189"/>
      <c r="J524" s="58" t="s">
        <v>290</v>
      </c>
      <c r="K524" s="55">
        <v>3</v>
      </c>
      <c r="L524" s="189"/>
      <c r="M524" s="562"/>
      <c r="N524" s="570"/>
      <c r="O524" s="571"/>
      <c r="P524" s="249">
        <f t="shared" si="120"/>
        <v>0</v>
      </c>
      <c r="Q524" s="155">
        <f t="shared" si="121"/>
        <v>0</v>
      </c>
      <c r="R524" s="155">
        <f t="shared" si="122"/>
        <v>0</v>
      </c>
      <c r="S524" s="155">
        <f t="shared" si="123"/>
        <v>0</v>
      </c>
      <c r="T524" s="155">
        <f t="shared" si="124"/>
        <v>0</v>
      </c>
    </row>
    <row r="525" spans="1:20" ht="45" customHeight="1">
      <c r="A525" s="603" t="s">
        <v>177</v>
      </c>
      <c r="B525" s="532"/>
      <c r="C525" s="119">
        <v>0.02</v>
      </c>
      <c r="D525" s="60" t="s">
        <v>189</v>
      </c>
      <c r="E525" s="55">
        <v>1</v>
      </c>
      <c r="F525" s="189"/>
      <c r="G525" s="58" t="s">
        <v>201</v>
      </c>
      <c r="H525" s="55">
        <v>2</v>
      </c>
      <c r="I525" s="189"/>
      <c r="J525" s="58" t="s">
        <v>208</v>
      </c>
      <c r="K525" s="55">
        <v>3</v>
      </c>
      <c r="L525" s="189"/>
      <c r="M525" s="562"/>
      <c r="N525" s="570"/>
      <c r="O525" s="571"/>
      <c r="P525" s="249">
        <f t="shared" si="120"/>
        <v>0</v>
      </c>
      <c r="Q525" s="155">
        <f t="shared" si="121"/>
        <v>0</v>
      </c>
      <c r="R525" s="155">
        <f t="shared" si="122"/>
        <v>0</v>
      </c>
      <c r="S525" s="155">
        <f t="shared" si="123"/>
        <v>0</v>
      </c>
      <c r="T525" s="155">
        <f t="shared" si="124"/>
        <v>0</v>
      </c>
    </row>
    <row r="526" spans="1:20" ht="45" customHeight="1">
      <c r="A526" s="603" t="s">
        <v>149</v>
      </c>
      <c r="B526" s="532"/>
      <c r="C526" s="119">
        <v>0.13</v>
      </c>
      <c r="D526" s="60" t="s">
        <v>25</v>
      </c>
      <c r="E526" s="55">
        <v>1</v>
      </c>
      <c r="F526" s="189"/>
      <c r="G526" s="58" t="s">
        <v>18</v>
      </c>
      <c r="H526" s="55">
        <v>2</v>
      </c>
      <c r="I526" s="189"/>
      <c r="J526" s="58" t="s">
        <v>19</v>
      </c>
      <c r="K526" s="55">
        <v>3</v>
      </c>
      <c r="L526" s="189"/>
      <c r="M526" s="562"/>
      <c r="N526" s="570"/>
      <c r="O526" s="571"/>
      <c r="P526" s="249">
        <f t="shared" si="120"/>
        <v>0</v>
      </c>
      <c r="Q526" s="155">
        <f t="shared" si="121"/>
        <v>0</v>
      </c>
      <c r="R526" s="155">
        <f t="shared" si="122"/>
        <v>0</v>
      </c>
      <c r="S526" s="155">
        <f t="shared" si="123"/>
        <v>0</v>
      </c>
      <c r="T526" s="155">
        <f t="shared" si="124"/>
        <v>0</v>
      </c>
    </row>
    <row r="527" spans="1:20" ht="45" customHeight="1">
      <c r="A527" s="603" t="s">
        <v>159</v>
      </c>
      <c r="B527" s="532"/>
      <c r="C527" s="119">
        <v>0.09</v>
      </c>
      <c r="D527" s="60" t="s">
        <v>160</v>
      </c>
      <c r="E527" s="55">
        <v>1</v>
      </c>
      <c r="F527" s="189"/>
      <c r="G527" s="58" t="s">
        <v>20</v>
      </c>
      <c r="H527" s="55">
        <v>2</v>
      </c>
      <c r="I527" s="189"/>
      <c r="J527" s="58" t="s">
        <v>21</v>
      </c>
      <c r="K527" s="55">
        <v>3</v>
      </c>
      <c r="L527" s="189"/>
      <c r="M527" s="562"/>
      <c r="N527" s="570"/>
      <c r="O527" s="571"/>
      <c r="P527" s="249">
        <f t="shared" si="120"/>
        <v>0</v>
      </c>
      <c r="Q527" s="155">
        <f t="shared" si="121"/>
        <v>0</v>
      </c>
      <c r="R527" s="155">
        <f t="shared" si="122"/>
        <v>0</v>
      </c>
      <c r="S527" s="155">
        <f t="shared" si="123"/>
        <v>0</v>
      </c>
      <c r="T527" s="155">
        <f t="shared" si="124"/>
        <v>0</v>
      </c>
    </row>
    <row r="528" spans="1:20" ht="45" customHeight="1" thickBot="1">
      <c r="A528" s="604" t="s">
        <v>234</v>
      </c>
      <c r="B528" s="534"/>
      <c r="C528" s="120">
        <v>0.07</v>
      </c>
      <c r="D528" s="60" t="s">
        <v>24</v>
      </c>
      <c r="E528" s="104">
        <v>1</v>
      </c>
      <c r="F528" s="174"/>
      <c r="G528" s="58" t="s">
        <v>22</v>
      </c>
      <c r="H528" s="104">
        <v>2</v>
      </c>
      <c r="I528" s="174"/>
      <c r="J528" s="58" t="s">
        <v>167</v>
      </c>
      <c r="K528" s="104">
        <v>3</v>
      </c>
      <c r="L528" s="174"/>
      <c r="M528" s="564"/>
      <c r="N528" s="572"/>
      <c r="O528" s="573"/>
      <c r="P528" s="252">
        <f t="shared" si="120"/>
        <v>0</v>
      </c>
      <c r="Q528" s="155">
        <f t="shared" si="121"/>
        <v>0</v>
      </c>
      <c r="R528" s="155">
        <f t="shared" si="122"/>
        <v>0</v>
      </c>
      <c r="S528" s="155">
        <f t="shared" si="123"/>
        <v>0</v>
      </c>
      <c r="T528" s="155">
        <f t="shared" si="124"/>
        <v>0</v>
      </c>
    </row>
    <row r="529" spans="1:16" ht="28.5" customHeight="1" thickBot="1">
      <c r="A529" s="1"/>
      <c r="B529" s="1"/>
      <c r="C529" s="1"/>
      <c r="D529" s="479" t="s">
        <v>168</v>
      </c>
      <c r="E529" s="481"/>
      <c r="F529" s="481"/>
      <c r="G529" s="479" t="s">
        <v>169</v>
      </c>
      <c r="H529" s="479"/>
      <c r="I529" s="479"/>
      <c r="J529" s="479" t="s">
        <v>170</v>
      </c>
      <c r="K529" s="481"/>
      <c r="L529" s="481"/>
      <c r="M529" s="271"/>
      <c r="P529" s="240">
        <f>SUM(P521:P528)</f>
        <v>0</v>
      </c>
    </row>
    <row r="530" spans="1:13" s="81" customFormat="1" ht="12">
      <c r="A530" s="79"/>
      <c r="B530" s="79"/>
      <c r="C530" s="79"/>
      <c r="D530" s="580"/>
      <c r="E530" s="581"/>
      <c r="F530" s="581"/>
      <c r="G530" s="548" t="s">
        <v>65</v>
      </c>
      <c r="H530" s="548"/>
      <c r="I530" s="548"/>
      <c r="J530" s="548" t="s">
        <v>171</v>
      </c>
      <c r="K530" s="548"/>
      <c r="L530" s="548"/>
      <c r="M530" s="275"/>
    </row>
    <row r="531" spans="1:13" s="81" customFormat="1" ht="12">
      <c r="A531" s="79"/>
      <c r="B531" s="79"/>
      <c r="C531" s="79"/>
      <c r="D531" s="556"/>
      <c r="E531" s="581"/>
      <c r="F531" s="581"/>
      <c r="G531" s="548" t="s">
        <v>66</v>
      </c>
      <c r="H531" s="548"/>
      <c r="I531" s="548"/>
      <c r="J531" s="548" t="s">
        <v>172</v>
      </c>
      <c r="K531" s="548"/>
      <c r="L531" s="548"/>
      <c r="M531" s="79"/>
    </row>
    <row r="532" spans="1:13" s="81" customFormat="1" ht="12.75" thickBot="1">
      <c r="A532" s="79"/>
      <c r="B532" s="79"/>
      <c r="C532" s="79"/>
      <c r="D532" s="557"/>
      <c r="E532" s="582"/>
      <c r="F532" s="582"/>
      <c r="G532" s="583" t="s">
        <v>67</v>
      </c>
      <c r="H532" s="583"/>
      <c r="I532" s="583"/>
      <c r="J532" s="583" t="s">
        <v>211</v>
      </c>
      <c r="K532" s="583"/>
      <c r="L532" s="583"/>
      <c r="M532" s="79"/>
    </row>
    <row r="533" spans="1:13" s="237" customFormat="1" ht="8.25">
      <c r="A533" s="236"/>
      <c r="B533" s="236"/>
      <c r="C533" s="236"/>
      <c r="D533" s="267" t="s">
        <v>23</v>
      </c>
      <c r="E533" s="236"/>
      <c r="F533" s="236"/>
      <c r="G533" s="236"/>
      <c r="H533" s="236"/>
      <c r="I533" s="236"/>
      <c r="J533" s="236"/>
      <c r="K533" s="236"/>
      <c r="L533" s="236"/>
      <c r="M533" s="236"/>
    </row>
    <row r="534" spans="1:16" ht="1.5" customHeight="1">
      <c r="A534" s="66"/>
      <c r="B534" s="66"/>
      <c r="C534" s="66"/>
      <c r="D534" s="66"/>
      <c r="E534" s="66"/>
      <c r="F534" s="66"/>
      <c r="G534" s="66"/>
      <c r="H534" s="66"/>
      <c r="I534" s="66"/>
      <c r="J534" s="66"/>
      <c r="K534" s="66"/>
      <c r="L534" s="66"/>
      <c r="M534" s="66"/>
      <c r="N534" s="66"/>
      <c r="O534" s="66"/>
      <c r="P534" s="66"/>
    </row>
    <row r="535" spans="1:16" s="63" customFormat="1" ht="15">
      <c r="A535" s="76" t="s">
        <v>119</v>
      </c>
      <c r="B535" s="76"/>
      <c r="C535" s="76"/>
      <c r="D535" s="489" t="s">
        <v>96</v>
      </c>
      <c r="E535" s="490"/>
      <c r="F535" s="490"/>
      <c r="G535" s="490"/>
      <c r="H535" s="490"/>
      <c r="I535" s="490"/>
      <c r="J535" s="490"/>
      <c r="K535" s="490"/>
      <c r="L535" s="490"/>
      <c r="M535" s="490"/>
      <c r="N535" s="490"/>
      <c r="O535" s="490"/>
      <c r="P535" s="490"/>
    </row>
    <row r="536" spans="1:20" ht="3" customHeight="1">
      <c r="A536" s="1"/>
      <c r="B536" s="1"/>
      <c r="C536" s="1"/>
      <c r="D536" s="1"/>
      <c r="E536" s="1"/>
      <c r="F536" s="1"/>
      <c r="G536" s="1"/>
      <c r="H536" s="1"/>
      <c r="I536" s="1"/>
      <c r="J536" s="1"/>
      <c r="K536" s="1"/>
      <c r="L536" s="1"/>
      <c r="M536" s="46"/>
      <c r="N536" s="1"/>
      <c r="O536" s="1"/>
      <c r="P536" s="1"/>
      <c r="Q536" s="51"/>
      <c r="R536" s="51"/>
      <c r="S536" s="51"/>
      <c r="T536" s="51"/>
    </row>
    <row r="537" spans="1:16" ht="16.5" thickBot="1">
      <c r="A537" s="276" t="s">
        <v>32</v>
      </c>
      <c r="B537" s="276"/>
      <c r="C537" s="276"/>
      <c r="D537" s="276"/>
      <c r="E537" s="276"/>
      <c r="F537" s="276"/>
      <c r="G537" s="276"/>
      <c r="H537" s="1"/>
      <c r="I537" s="1"/>
      <c r="J537" s="1"/>
      <c r="K537" s="1"/>
      <c r="L537" s="1"/>
      <c r="M537" s="1"/>
      <c r="N537" s="1"/>
      <c r="O537" s="46"/>
      <c r="P537" s="62" t="s">
        <v>33</v>
      </c>
    </row>
    <row r="538" spans="1:16" ht="13.5" thickBot="1">
      <c r="A538" s="491" t="s">
        <v>122</v>
      </c>
      <c r="B538" s="576"/>
      <c r="C538" s="576"/>
      <c r="D538" s="576"/>
      <c r="E538" s="576"/>
      <c r="F538" s="576"/>
      <c r="G538" s="576"/>
      <c r="H538" s="576"/>
      <c r="I538" s="576"/>
      <c r="J538" s="576"/>
      <c r="K538" s="576"/>
      <c r="L538" s="576"/>
      <c r="M538" s="576"/>
      <c r="N538" s="576"/>
      <c r="O538" s="576"/>
      <c r="P538" s="577"/>
    </row>
    <row r="539" spans="1:16" ht="13.5" thickBot="1">
      <c r="A539" s="597" t="s">
        <v>123</v>
      </c>
      <c r="B539" s="574"/>
      <c r="C539" s="598"/>
      <c r="D539" s="599" t="s">
        <v>65</v>
      </c>
      <c r="E539" s="574"/>
      <c r="F539" s="575"/>
      <c r="G539" s="600" t="s">
        <v>66</v>
      </c>
      <c r="H539" s="574"/>
      <c r="I539" s="575"/>
      <c r="J539" s="565"/>
      <c r="K539" s="574"/>
      <c r="L539" s="574"/>
      <c r="M539" s="574"/>
      <c r="N539" s="574"/>
      <c r="O539" s="575"/>
      <c r="P539" s="277" t="s">
        <v>178</v>
      </c>
    </row>
    <row r="540" spans="1:20" ht="45" customHeight="1">
      <c r="A540" s="278" t="s">
        <v>124</v>
      </c>
      <c r="B540" s="278" t="s">
        <v>34</v>
      </c>
      <c r="C540" s="119">
        <v>0.06</v>
      </c>
      <c r="D540" s="142"/>
      <c r="E540" s="55">
        <v>1</v>
      </c>
      <c r="F540" s="216"/>
      <c r="G540" s="59" t="s">
        <v>40</v>
      </c>
      <c r="H540" s="55">
        <v>2</v>
      </c>
      <c r="I540" s="216"/>
      <c r="J540" s="562"/>
      <c r="K540" s="570"/>
      <c r="L540" s="570"/>
      <c r="M540" s="570"/>
      <c r="N540" s="570"/>
      <c r="O540" s="571"/>
      <c r="P540" s="248">
        <f aca="true" t="shared" si="125" ref="P540:P545">MAX(Q540:T540)</f>
        <v>0</v>
      </c>
      <c r="Q540" s="155">
        <f aca="true" t="shared" si="126" ref="Q540:Q545">IF(F540&gt;0,C540*E540,0)</f>
        <v>0</v>
      </c>
      <c r="R540" s="155">
        <f aca="true" t="shared" si="127" ref="R540:R545">IF(I540&gt;0,$C540*H540,0)</f>
        <v>0</v>
      </c>
      <c r="S540" s="155">
        <f aca="true" t="shared" si="128" ref="S540:S545">IF(L540&gt;0,$C540*K540,0)</f>
        <v>0</v>
      </c>
      <c r="T540" s="155">
        <f aca="true" t="shared" si="129" ref="T540:T545">IF(O540&gt;0,$C540*N540,0)</f>
        <v>0</v>
      </c>
    </row>
    <row r="541" spans="1:20" ht="45" customHeight="1">
      <c r="A541" s="602" t="s">
        <v>129</v>
      </c>
      <c r="B541" s="532"/>
      <c r="C541" s="119">
        <v>0.05</v>
      </c>
      <c r="D541" s="142" t="s">
        <v>35</v>
      </c>
      <c r="E541" s="55">
        <v>1</v>
      </c>
      <c r="F541" s="216"/>
      <c r="G541" s="59" t="s">
        <v>41</v>
      </c>
      <c r="H541" s="55">
        <v>2</v>
      </c>
      <c r="I541" s="216"/>
      <c r="J541" s="562"/>
      <c r="K541" s="570"/>
      <c r="L541" s="570"/>
      <c r="M541" s="570"/>
      <c r="N541" s="570"/>
      <c r="O541" s="571"/>
      <c r="P541" s="249">
        <f t="shared" si="125"/>
        <v>0</v>
      </c>
      <c r="Q541" s="155">
        <f t="shared" si="126"/>
        <v>0</v>
      </c>
      <c r="R541" s="155">
        <f t="shared" si="127"/>
        <v>0</v>
      </c>
      <c r="S541" s="155">
        <f t="shared" si="128"/>
        <v>0</v>
      </c>
      <c r="T541" s="155">
        <f t="shared" si="129"/>
        <v>0</v>
      </c>
    </row>
    <row r="542" spans="1:20" ht="45" customHeight="1">
      <c r="A542" s="602" t="s">
        <v>134</v>
      </c>
      <c r="B542" s="532"/>
      <c r="C542" s="119">
        <v>0.62</v>
      </c>
      <c r="D542" s="142" t="s">
        <v>36</v>
      </c>
      <c r="E542" s="55">
        <v>1</v>
      </c>
      <c r="F542" s="216"/>
      <c r="G542" s="59" t="s">
        <v>42</v>
      </c>
      <c r="H542" s="55">
        <v>2</v>
      </c>
      <c r="I542" s="216"/>
      <c r="J542" s="562"/>
      <c r="K542" s="570"/>
      <c r="L542" s="570"/>
      <c r="M542" s="570"/>
      <c r="N542" s="570"/>
      <c r="O542" s="571"/>
      <c r="P542" s="249">
        <f t="shared" si="125"/>
        <v>0</v>
      </c>
      <c r="Q542" s="155">
        <f t="shared" si="126"/>
        <v>0</v>
      </c>
      <c r="R542" s="155">
        <f t="shared" si="127"/>
        <v>0</v>
      </c>
      <c r="S542" s="155">
        <f t="shared" si="128"/>
        <v>0</v>
      </c>
      <c r="T542" s="155">
        <f t="shared" si="129"/>
        <v>0</v>
      </c>
    </row>
    <row r="543" spans="1:20" ht="45" customHeight="1">
      <c r="A543" s="602" t="s">
        <v>149</v>
      </c>
      <c r="B543" s="532"/>
      <c r="C543" s="119">
        <v>0.08</v>
      </c>
      <c r="D543" s="142" t="s">
        <v>37</v>
      </c>
      <c r="E543" s="55">
        <v>1</v>
      </c>
      <c r="F543" s="216"/>
      <c r="G543" s="59" t="s">
        <v>43</v>
      </c>
      <c r="H543" s="55">
        <v>2</v>
      </c>
      <c r="I543" s="216"/>
      <c r="J543" s="562"/>
      <c r="K543" s="570"/>
      <c r="L543" s="570"/>
      <c r="M543" s="570"/>
      <c r="N543" s="570"/>
      <c r="O543" s="571"/>
      <c r="P543" s="249">
        <f t="shared" si="125"/>
        <v>0</v>
      </c>
      <c r="Q543" s="155">
        <f t="shared" si="126"/>
        <v>0</v>
      </c>
      <c r="R543" s="155">
        <f t="shared" si="127"/>
        <v>0</v>
      </c>
      <c r="S543" s="155">
        <f t="shared" si="128"/>
        <v>0</v>
      </c>
      <c r="T543" s="155">
        <f t="shared" si="129"/>
        <v>0</v>
      </c>
    </row>
    <row r="544" spans="1:20" ht="45" customHeight="1">
      <c r="A544" s="602" t="s">
        <v>29</v>
      </c>
      <c r="B544" s="532"/>
      <c r="C544" s="119">
        <v>0.14</v>
      </c>
      <c r="D544" s="142" t="s">
        <v>38</v>
      </c>
      <c r="E544" s="55">
        <v>1</v>
      </c>
      <c r="F544" s="216"/>
      <c r="G544" s="59" t="s">
        <v>44</v>
      </c>
      <c r="H544" s="55">
        <v>2</v>
      </c>
      <c r="I544" s="216"/>
      <c r="J544" s="562"/>
      <c r="K544" s="570"/>
      <c r="L544" s="570"/>
      <c r="M544" s="570"/>
      <c r="N544" s="570"/>
      <c r="O544" s="571"/>
      <c r="P544" s="249">
        <f t="shared" si="125"/>
        <v>0</v>
      </c>
      <c r="Q544" s="155">
        <f t="shared" si="126"/>
        <v>0</v>
      </c>
      <c r="R544" s="155">
        <f t="shared" si="127"/>
        <v>0</v>
      </c>
      <c r="S544" s="155">
        <f t="shared" si="128"/>
        <v>0</v>
      </c>
      <c r="T544" s="155">
        <f t="shared" si="129"/>
        <v>0</v>
      </c>
    </row>
    <row r="545" spans="1:20" ht="54.75" customHeight="1" thickBot="1">
      <c r="A545" s="601" t="s">
        <v>30</v>
      </c>
      <c r="B545" s="534"/>
      <c r="C545" s="120">
        <v>0.05</v>
      </c>
      <c r="D545" s="117" t="s">
        <v>39</v>
      </c>
      <c r="E545" s="104">
        <v>1</v>
      </c>
      <c r="F545" s="217"/>
      <c r="G545" s="256" t="s">
        <v>45</v>
      </c>
      <c r="H545" s="104">
        <v>2</v>
      </c>
      <c r="I545" s="217"/>
      <c r="J545" s="564"/>
      <c r="K545" s="572"/>
      <c r="L545" s="572"/>
      <c r="M545" s="572"/>
      <c r="N545" s="572"/>
      <c r="O545" s="573"/>
      <c r="P545" s="252">
        <f t="shared" si="125"/>
        <v>0</v>
      </c>
      <c r="Q545" s="155">
        <f t="shared" si="126"/>
        <v>0</v>
      </c>
      <c r="R545" s="155">
        <f t="shared" si="127"/>
        <v>0</v>
      </c>
      <c r="S545" s="155">
        <f t="shared" si="128"/>
        <v>0</v>
      </c>
      <c r="T545" s="155">
        <f t="shared" si="129"/>
        <v>0</v>
      </c>
    </row>
    <row r="546" spans="1:16" ht="28.5" customHeight="1" thickBot="1">
      <c r="A546" s="1"/>
      <c r="B546" s="1"/>
      <c r="C546" s="1"/>
      <c r="D546" s="479" t="s">
        <v>168</v>
      </c>
      <c r="E546" s="481"/>
      <c r="F546" s="481"/>
      <c r="G546" s="479" t="s">
        <v>169</v>
      </c>
      <c r="H546" s="479"/>
      <c r="I546" s="479"/>
      <c r="J546" s="479" t="s">
        <v>170</v>
      </c>
      <c r="K546" s="481"/>
      <c r="L546" s="481"/>
      <c r="M546" s="1"/>
      <c r="N546" s="1"/>
      <c r="O546" s="1"/>
      <c r="P546" s="240">
        <f>SUM(P540:P545)</f>
        <v>0</v>
      </c>
    </row>
    <row r="547" spans="1:15" s="81" customFormat="1" ht="12">
      <c r="A547" s="79"/>
      <c r="B547" s="79"/>
      <c r="C547" s="79"/>
      <c r="D547" s="580"/>
      <c r="E547" s="581"/>
      <c r="F547" s="581"/>
      <c r="G547" s="548" t="s">
        <v>65</v>
      </c>
      <c r="H547" s="548"/>
      <c r="I547" s="548"/>
      <c r="J547" s="548" t="s">
        <v>171</v>
      </c>
      <c r="K547" s="548"/>
      <c r="L547" s="548"/>
      <c r="M547" s="79"/>
      <c r="N547" s="79"/>
      <c r="O547" s="79"/>
    </row>
    <row r="548" spans="1:15" s="81" customFormat="1" ht="12.75" thickBot="1">
      <c r="A548" s="79"/>
      <c r="B548" s="79"/>
      <c r="C548" s="79"/>
      <c r="D548" s="557"/>
      <c r="E548" s="582"/>
      <c r="F548" s="582"/>
      <c r="G548" s="583" t="s">
        <v>66</v>
      </c>
      <c r="H548" s="583"/>
      <c r="I548" s="583"/>
      <c r="J548" s="583" t="s">
        <v>183</v>
      </c>
      <c r="K548" s="583"/>
      <c r="L548" s="583"/>
      <c r="M548" s="79"/>
      <c r="N548" s="79"/>
      <c r="O548" s="79"/>
    </row>
    <row r="549" spans="1:15" s="237" customFormat="1" ht="8.25">
      <c r="A549" s="236"/>
      <c r="B549" s="236"/>
      <c r="C549" s="236"/>
      <c r="D549" s="267" t="s">
        <v>31</v>
      </c>
      <c r="E549" s="236"/>
      <c r="F549" s="236"/>
      <c r="G549" s="279"/>
      <c r="H549" s="279"/>
      <c r="I549" s="236"/>
      <c r="J549" s="236"/>
      <c r="K549" s="236"/>
      <c r="L549" s="236"/>
      <c r="M549" s="236"/>
      <c r="N549" s="236"/>
      <c r="O549" s="236"/>
    </row>
    <row r="550" spans="1:16" ht="1.5" customHeight="1">
      <c r="A550" s="66"/>
      <c r="B550" s="66"/>
      <c r="C550" s="66"/>
      <c r="D550" s="66"/>
      <c r="E550" s="66"/>
      <c r="F550" s="66"/>
      <c r="G550" s="66"/>
      <c r="H550" s="66"/>
      <c r="I550" s="66"/>
      <c r="J550" s="66"/>
      <c r="K550" s="66"/>
      <c r="L550" s="66"/>
      <c r="M550" s="66"/>
      <c r="N550" s="66"/>
      <c r="O550" s="66"/>
      <c r="P550" s="66"/>
    </row>
    <row r="551" spans="1:16" s="63" customFormat="1" ht="15">
      <c r="A551" s="76" t="s">
        <v>119</v>
      </c>
      <c r="B551" s="76"/>
      <c r="C551" s="76"/>
      <c r="D551" s="489" t="s">
        <v>96</v>
      </c>
      <c r="E551" s="490"/>
      <c r="F551" s="490"/>
      <c r="G551" s="490"/>
      <c r="H551" s="490"/>
      <c r="I551" s="490"/>
      <c r="J551" s="490"/>
      <c r="K551" s="490"/>
      <c r="L551" s="490"/>
      <c r="M551" s="490"/>
      <c r="N551" s="490"/>
      <c r="O551" s="490"/>
      <c r="P551" s="490"/>
    </row>
    <row r="552" spans="1:20" ht="3" customHeight="1">
      <c r="A552" s="1"/>
      <c r="B552" s="1"/>
      <c r="C552" s="1"/>
      <c r="D552" s="1"/>
      <c r="E552" s="1"/>
      <c r="F552" s="1"/>
      <c r="G552" s="1"/>
      <c r="H552" s="1"/>
      <c r="I552" s="1"/>
      <c r="J552" s="1"/>
      <c r="K552" s="1"/>
      <c r="L552" s="1"/>
      <c r="M552" s="46"/>
      <c r="N552" s="1"/>
      <c r="O552" s="1"/>
      <c r="P552" s="1"/>
      <c r="Q552" s="51"/>
      <c r="R552" s="51"/>
      <c r="S552" s="51"/>
      <c r="T552" s="51"/>
    </row>
    <row r="553" spans="1:16" ht="16.5" thickBot="1">
      <c r="A553" s="276" t="s">
        <v>46</v>
      </c>
      <c r="B553" s="276"/>
      <c r="C553" s="276"/>
      <c r="D553" s="276"/>
      <c r="E553" s="276"/>
      <c r="F553" s="276"/>
      <c r="G553" s="276"/>
      <c r="H553" s="1"/>
      <c r="I553" s="1"/>
      <c r="J553" s="1"/>
      <c r="K553" s="1"/>
      <c r="L553" s="1"/>
      <c r="M553" s="1"/>
      <c r="N553" s="1"/>
      <c r="O553" s="46"/>
      <c r="P553" s="62" t="s">
        <v>33</v>
      </c>
    </row>
    <row r="554" spans="1:16" ht="13.5" thickBot="1">
      <c r="A554" s="491" t="s">
        <v>122</v>
      </c>
      <c r="B554" s="576"/>
      <c r="C554" s="576"/>
      <c r="D554" s="576"/>
      <c r="E554" s="576"/>
      <c r="F554" s="576"/>
      <c r="G554" s="576"/>
      <c r="H554" s="576"/>
      <c r="I554" s="576"/>
      <c r="J554" s="576"/>
      <c r="K554" s="576"/>
      <c r="L554" s="576"/>
      <c r="M554" s="576"/>
      <c r="N554" s="576"/>
      <c r="O554" s="576"/>
      <c r="P554" s="577"/>
    </row>
    <row r="555" spans="1:16" ht="13.5" thickBot="1">
      <c r="A555" s="590" t="s">
        <v>123</v>
      </c>
      <c r="B555" s="591"/>
      <c r="C555" s="592"/>
      <c r="D555" s="593" t="s">
        <v>65</v>
      </c>
      <c r="E555" s="591"/>
      <c r="F555" s="594"/>
      <c r="G555" s="595" t="s">
        <v>66</v>
      </c>
      <c r="H555" s="591"/>
      <c r="I555" s="594"/>
      <c r="J555" s="596"/>
      <c r="K555" s="591"/>
      <c r="L555" s="591"/>
      <c r="M555" s="591"/>
      <c r="N555" s="591"/>
      <c r="O555" s="594"/>
      <c r="P555" s="277" t="s">
        <v>178</v>
      </c>
    </row>
    <row r="556" spans="1:20" ht="45" customHeight="1">
      <c r="A556" s="588" t="s">
        <v>124</v>
      </c>
      <c r="B556" s="589"/>
      <c r="C556" s="118">
        <v>0.06</v>
      </c>
      <c r="D556" s="143" t="s">
        <v>47</v>
      </c>
      <c r="E556" s="135">
        <v>1</v>
      </c>
      <c r="F556" s="215"/>
      <c r="G556" s="143" t="s">
        <v>48</v>
      </c>
      <c r="H556" s="135">
        <v>2</v>
      </c>
      <c r="I556" s="215"/>
      <c r="J556" s="565"/>
      <c r="K556" s="574"/>
      <c r="L556" s="574"/>
      <c r="M556" s="574"/>
      <c r="N556" s="574"/>
      <c r="O556" s="575"/>
      <c r="P556" s="248">
        <f aca="true" t="shared" si="130" ref="P556:P561">MAX(Q556:T556)</f>
        <v>0</v>
      </c>
      <c r="Q556" s="155">
        <f aca="true" t="shared" si="131" ref="Q556:Q561">IF(F556&gt;0,C556*E556,0)</f>
        <v>0</v>
      </c>
      <c r="R556" s="155">
        <f aca="true" t="shared" si="132" ref="R556:R561">IF(I556&gt;0,$C556*H556,0)</f>
        <v>0</v>
      </c>
      <c r="S556" s="155">
        <f aca="true" t="shared" si="133" ref="S556:S561">IF(L556&gt;0,$C556*K556,0)</f>
        <v>0</v>
      </c>
      <c r="T556" s="155">
        <f aca="true" t="shared" si="134" ref="T556:T561">IF(O556&gt;0,$C556*N556,0)</f>
        <v>0</v>
      </c>
    </row>
    <row r="557" spans="1:20" ht="45" customHeight="1">
      <c r="A557" s="587" t="s">
        <v>129</v>
      </c>
      <c r="B557" s="532"/>
      <c r="C557" s="280">
        <v>0.05</v>
      </c>
      <c r="D557" s="59" t="s">
        <v>35</v>
      </c>
      <c r="E557" s="55">
        <v>1</v>
      </c>
      <c r="F557" s="216"/>
      <c r="G557" s="59" t="s">
        <v>41</v>
      </c>
      <c r="H557" s="55">
        <v>2</v>
      </c>
      <c r="I557" s="216"/>
      <c r="J557" s="562"/>
      <c r="K557" s="570"/>
      <c r="L557" s="570"/>
      <c r="M557" s="570"/>
      <c r="N557" s="570"/>
      <c r="O557" s="571"/>
      <c r="P557" s="249">
        <f t="shared" si="130"/>
        <v>0</v>
      </c>
      <c r="Q557" s="155">
        <f t="shared" si="131"/>
        <v>0</v>
      </c>
      <c r="R557" s="155">
        <f t="shared" si="132"/>
        <v>0</v>
      </c>
      <c r="S557" s="155">
        <f t="shared" si="133"/>
        <v>0</v>
      </c>
      <c r="T557" s="155">
        <f t="shared" si="134"/>
        <v>0</v>
      </c>
    </row>
    <row r="558" spans="1:20" ht="45" customHeight="1">
      <c r="A558" s="587" t="s">
        <v>134</v>
      </c>
      <c r="B558" s="532"/>
      <c r="C558" s="280">
        <v>0.62</v>
      </c>
      <c r="D558" s="59" t="s">
        <v>36</v>
      </c>
      <c r="E558" s="55">
        <v>1</v>
      </c>
      <c r="F558" s="216"/>
      <c r="G558" s="59" t="s">
        <v>42</v>
      </c>
      <c r="H558" s="55">
        <v>2</v>
      </c>
      <c r="I558" s="216"/>
      <c r="J558" s="562"/>
      <c r="K558" s="570"/>
      <c r="L558" s="570"/>
      <c r="M558" s="570"/>
      <c r="N558" s="570"/>
      <c r="O558" s="571"/>
      <c r="P558" s="249">
        <f t="shared" si="130"/>
        <v>0</v>
      </c>
      <c r="Q558" s="155">
        <f t="shared" si="131"/>
        <v>0</v>
      </c>
      <c r="R558" s="155">
        <f t="shared" si="132"/>
        <v>0</v>
      </c>
      <c r="S558" s="155">
        <f t="shared" si="133"/>
        <v>0</v>
      </c>
      <c r="T558" s="155">
        <f t="shared" si="134"/>
        <v>0</v>
      </c>
    </row>
    <row r="559" spans="1:20" ht="45" customHeight="1">
      <c r="A559" s="587" t="s">
        <v>149</v>
      </c>
      <c r="B559" s="532"/>
      <c r="C559" s="280">
        <v>0.08</v>
      </c>
      <c r="D559" s="59" t="s">
        <v>37</v>
      </c>
      <c r="E559" s="55">
        <v>1</v>
      </c>
      <c r="F559" s="216"/>
      <c r="G559" s="59" t="s">
        <v>43</v>
      </c>
      <c r="H559" s="55">
        <v>2</v>
      </c>
      <c r="I559" s="216"/>
      <c r="J559" s="562"/>
      <c r="K559" s="570"/>
      <c r="L559" s="570"/>
      <c r="M559" s="570"/>
      <c r="N559" s="570"/>
      <c r="O559" s="571"/>
      <c r="P559" s="249">
        <f t="shared" si="130"/>
        <v>0</v>
      </c>
      <c r="Q559" s="155">
        <f t="shared" si="131"/>
        <v>0</v>
      </c>
      <c r="R559" s="155">
        <f t="shared" si="132"/>
        <v>0</v>
      </c>
      <c r="S559" s="155">
        <f t="shared" si="133"/>
        <v>0</v>
      </c>
      <c r="T559" s="155">
        <f t="shared" si="134"/>
        <v>0</v>
      </c>
    </row>
    <row r="560" spans="1:20" ht="45" customHeight="1">
      <c r="A560" s="587" t="s">
        <v>29</v>
      </c>
      <c r="B560" s="532"/>
      <c r="C560" s="280">
        <v>0.14</v>
      </c>
      <c r="D560" s="59" t="s">
        <v>38</v>
      </c>
      <c r="E560" s="55">
        <v>1</v>
      </c>
      <c r="F560" s="216"/>
      <c r="G560" s="59" t="s">
        <v>44</v>
      </c>
      <c r="H560" s="55">
        <v>2</v>
      </c>
      <c r="I560" s="216"/>
      <c r="J560" s="562"/>
      <c r="K560" s="570"/>
      <c r="L560" s="570"/>
      <c r="M560" s="570"/>
      <c r="N560" s="570"/>
      <c r="O560" s="571"/>
      <c r="P560" s="249">
        <f t="shared" si="130"/>
        <v>0</v>
      </c>
      <c r="Q560" s="155">
        <f t="shared" si="131"/>
        <v>0</v>
      </c>
      <c r="R560" s="155">
        <f t="shared" si="132"/>
        <v>0</v>
      </c>
      <c r="S560" s="155">
        <f t="shared" si="133"/>
        <v>0</v>
      </c>
      <c r="T560" s="155">
        <f t="shared" si="134"/>
        <v>0</v>
      </c>
    </row>
    <row r="561" spans="1:20" ht="54.75" customHeight="1" thickBot="1">
      <c r="A561" s="584" t="s">
        <v>30</v>
      </c>
      <c r="B561" s="534"/>
      <c r="C561" s="281">
        <v>0.05</v>
      </c>
      <c r="D561" s="103" t="s">
        <v>39</v>
      </c>
      <c r="E561" s="104">
        <v>1</v>
      </c>
      <c r="F561" s="217"/>
      <c r="G561" s="256" t="s">
        <v>45</v>
      </c>
      <c r="H561" s="104">
        <v>2</v>
      </c>
      <c r="I561" s="217"/>
      <c r="J561" s="564"/>
      <c r="K561" s="572"/>
      <c r="L561" s="572"/>
      <c r="M561" s="572"/>
      <c r="N561" s="572"/>
      <c r="O561" s="573"/>
      <c r="P561" s="252">
        <f t="shared" si="130"/>
        <v>0</v>
      </c>
      <c r="Q561" s="155">
        <f t="shared" si="131"/>
        <v>0</v>
      </c>
      <c r="R561" s="155">
        <f t="shared" si="132"/>
        <v>0</v>
      </c>
      <c r="S561" s="155">
        <f t="shared" si="133"/>
        <v>0</v>
      </c>
      <c r="T561" s="155">
        <f t="shared" si="134"/>
        <v>0</v>
      </c>
    </row>
    <row r="562" spans="1:16" ht="28.5" customHeight="1" thickBot="1">
      <c r="A562" s="1"/>
      <c r="B562" s="1"/>
      <c r="C562" s="1"/>
      <c r="D562" s="585" t="s">
        <v>168</v>
      </c>
      <c r="E562" s="586"/>
      <c r="F562" s="586"/>
      <c r="G562" s="585" t="s">
        <v>169</v>
      </c>
      <c r="H562" s="585"/>
      <c r="I562" s="585"/>
      <c r="J562" s="585" t="s">
        <v>170</v>
      </c>
      <c r="K562" s="586"/>
      <c r="L562" s="586"/>
      <c r="M562" s="1"/>
      <c r="N562" s="1"/>
      <c r="O562" s="1"/>
      <c r="P562" s="240">
        <f>SUM(P556:P561)</f>
        <v>0</v>
      </c>
    </row>
    <row r="563" spans="1:15" s="81" customFormat="1" ht="12">
      <c r="A563" s="79"/>
      <c r="B563" s="79"/>
      <c r="C563" s="79"/>
      <c r="D563" s="580"/>
      <c r="E563" s="581"/>
      <c r="F563" s="581"/>
      <c r="G563" s="548" t="s">
        <v>65</v>
      </c>
      <c r="H563" s="548"/>
      <c r="I563" s="548"/>
      <c r="J563" s="548" t="s">
        <v>171</v>
      </c>
      <c r="K563" s="548"/>
      <c r="L563" s="548"/>
      <c r="M563" s="79"/>
      <c r="N563" s="79"/>
      <c r="O563" s="79"/>
    </row>
    <row r="564" spans="1:15" s="81" customFormat="1" ht="12.75" thickBot="1">
      <c r="A564" s="79"/>
      <c r="B564" s="79"/>
      <c r="C564" s="79"/>
      <c r="D564" s="557"/>
      <c r="E564" s="582"/>
      <c r="F564" s="582"/>
      <c r="G564" s="583" t="s">
        <v>66</v>
      </c>
      <c r="H564" s="583"/>
      <c r="I564" s="583"/>
      <c r="J564" s="583" t="s">
        <v>183</v>
      </c>
      <c r="K564" s="583"/>
      <c r="L564" s="583"/>
      <c r="M564" s="79"/>
      <c r="N564" s="79"/>
      <c r="O564" s="79"/>
    </row>
    <row r="565" spans="1:15" s="237" customFormat="1" ht="8.25">
      <c r="A565" s="236"/>
      <c r="B565" s="236"/>
      <c r="C565" s="236"/>
      <c r="D565" s="267" t="s">
        <v>31</v>
      </c>
      <c r="E565" s="236"/>
      <c r="F565" s="236"/>
      <c r="G565" s="279"/>
      <c r="H565" s="279"/>
      <c r="I565" s="236"/>
      <c r="J565" s="236"/>
      <c r="K565" s="236"/>
      <c r="L565" s="236"/>
      <c r="M565" s="236"/>
      <c r="N565" s="236"/>
      <c r="O565" s="236"/>
    </row>
    <row r="566" spans="1:16" ht="1.5" customHeight="1">
      <c r="A566" s="66"/>
      <c r="B566" s="66"/>
      <c r="C566" s="66"/>
      <c r="D566" s="66"/>
      <c r="E566" s="66"/>
      <c r="F566" s="66"/>
      <c r="G566" s="66"/>
      <c r="H566" s="66"/>
      <c r="I566" s="66"/>
      <c r="J566" s="66"/>
      <c r="K566" s="66"/>
      <c r="L566" s="66"/>
      <c r="M566" s="66"/>
      <c r="N566" s="66"/>
      <c r="O566" s="66"/>
      <c r="P566" s="66"/>
    </row>
    <row r="567" spans="1:16" s="63" customFormat="1" ht="15">
      <c r="A567" s="76" t="s">
        <v>119</v>
      </c>
      <c r="B567" s="76"/>
      <c r="C567" s="76"/>
      <c r="D567" s="489" t="s">
        <v>96</v>
      </c>
      <c r="E567" s="490"/>
      <c r="F567" s="490"/>
      <c r="G567" s="490"/>
      <c r="H567" s="490"/>
      <c r="I567" s="490"/>
      <c r="J567" s="490"/>
      <c r="K567" s="490"/>
      <c r="L567" s="490"/>
      <c r="M567" s="490"/>
      <c r="N567" s="490"/>
      <c r="O567" s="490"/>
      <c r="P567" s="490"/>
    </row>
    <row r="568" spans="1:20" ht="3" customHeight="1">
      <c r="A568" s="1"/>
      <c r="B568" s="1"/>
      <c r="C568" s="1"/>
      <c r="D568" s="1"/>
      <c r="E568" s="1"/>
      <c r="F568" s="1"/>
      <c r="G568" s="1"/>
      <c r="H568" s="1"/>
      <c r="I568" s="1"/>
      <c r="J568" s="1"/>
      <c r="K568" s="1"/>
      <c r="L568" s="1"/>
      <c r="M568" s="46"/>
      <c r="N568" s="1"/>
      <c r="O568" s="1"/>
      <c r="P568" s="1"/>
      <c r="Q568" s="51"/>
      <c r="R568" s="51"/>
      <c r="S568" s="51"/>
      <c r="T568" s="51"/>
    </row>
    <row r="569" spans="1:17" s="63" customFormat="1" ht="15">
      <c r="A569" s="93" t="s">
        <v>513</v>
      </c>
      <c r="B569" s="76"/>
      <c r="C569" s="76"/>
      <c r="D569" s="76"/>
      <c r="E569" s="76"/>
      <c r="F569" s="76"/>
      <c r="G569" s="76"/>
      <c r="H569" s="76"/>
      <c r="I569" s="76"/>
      <c r="J569" s="76"/>
      <c r="K569" s="76"/>
      <c r="L569" s="76"/>
      <c r="M569" s="76"/>
      <c r="N569" s="76"/>
      <c r="O569" s="76"/>
      <c r="P569" s="62"/>
      <c r="Q569" s="76"/>
    </row>
    <row r="570" spans="1:17" s="63" customFormat="1" ht="15.75" thickBot="1">
      <c r="A570" s="199" t="s">
        <v>49</v>
      </c>
      <c r="B570" s="76"/>
      <c r="C570" s="76"/>
      <c r="D570" s="77"/>
      <c r="E570" s="77"/>
      <c r="F570" s="77"/>
      <c r="G570" s="77"/>
      <c r="H570" s="77"/>
      <c r="I570" s="77"/>
      <c r="J570" s="77"/>
      <c r="K570" s="77"/>
      <c r="L570" s="77"/>
      <c r="M570" s="77"/>
      <c r="O570" s="62"/>
      <c r="P570" s="62" t="s">
        <v>50</v>
      </c>
      <c r="Q570" s="76"/>
    </row>
    <row r="571" spans="1:17" ht="13.5" thickBot="1">
      <c r="A571" s="491" t="s">
        <v>122</v>
      </c>
      <c r="B571" s="576"/>
      <c r="C571" s="576"/>
      <c r="D571" s="576"/>
      <c r="E571" s="576"/>
      <c r="F571" s="576"/>
      <c r="G571" s="576"/>
      <c r="H571" s="576"/>
      <c r="I571" s="576"/>
      <c r="J571" s="576"/>
      <c r="K571" s="576"/>
      <c r="L571" s="576"/>
      <c r="M571" s="576"/>
      <c r="N571" s="576"/>
      <c r="O571" s="576"/>
      <c r="P571" s="577"/>
      <c r="Q571" s="1"/>
    </row>
    <row r="572" spans="1:16" ht="13.5" thickBot="1">
      <c r="A572" s="578" t="s">
        <v>123</v>
      </c>
      <c r="B572" s="486"/>
      <c r="C572" s="486"/>
      <c r="D572" s="485" t="s">
        <v>65</v>
      </c>
      <c r="E572" s="486"/>
      <c r="F572" s="486"/>
      <c r="G572" s="491" t="s">
        <v>66</v>
      </c>
      <c r="H572" s="576"/>
      <c r="I572" s="577"/>
      <c r="J572" s="491" t="s">
        <v>67</v>
      </c>
      <c r="K572" s="576"/>
      <c r="L572" s="577"/>
      <c r="M572" s="579"/>
      <c r="N572" s="576"/>
      <c r="O572" s="577"/>
      <c r="P572" s="95" t="s">
        <v>178</v>
      </c>
    </row>
    <row r="573" spans="1:20" ht="45" customHeight="1">
      <c r="A573" s="226" t="s">
        <v>124</v>
      </c>
      <c r="B573" s="183" t="s">
        <v>55</v>
      </c>
      <c r="C573" s="253">
        <v>0.06</v>
      </c>
      <c r="D573" s="143" t="s">
        <v>473</v>
      </c>
      <c r="E573" s="135">
        <v>1</v>
      </c>
      <c r="F573" s="190"/>
      <c r="G573" s="143" t="s">
        <v>481</v>
      </c>
      <c r="H573" s="135">
        <v>2</v>
      </c>
      <c r="I573" s="190" t="s">
        <v>78</v>
      </c>
      <c r="J573" s="143" t="s">
        <v>487</v>
      </c>
      <c r="K573" s="135">
        <v>3</v>
      </c>
      <c r="L573" s="190"/>
      <c r="M573" s="565"/>
      <c r="N573" s="574"/>
      <c r="O573" s="575"/>
      <c r="P573" s="248">
        <f aca="true" t="shared" si="135" ref="P573:P581">MAX(Q573:T573)</f>
        <v>0.12</v>
      </c>
      <c r="Q573" s="155">
        <f aca="true" t="shared" si="136" ref="Q573:Q579">IF(F573&gt;0,C573*E573,0)</f>
        <v>0</v>
      </c>
      <c r="R573" s="155">
        <f aca="true" t="shared" si="137" ref="R573:R579">IF(I573&gt;0,$C573*H573,0)</f>
        <v>0.12</v>
      </c>
      <c r="S573" s="155">
        <f aca="true" t="shared" si="138" ref="S573:S579">IF(L573&gt;0,$C573*K573,0)</f>
        <v>0</v>
      </c>
      <c r="T573" s="155">
        <f aca="true" t="shared" si="139" ref="T573:T579">IF(O573&gt;0,$C573*N573,0)</f>
        <v>0</v>
      </c>
    </row>
    <row r="574" spans="1:20" ht="42.75" customHeight="1">
      <c r="A574" s="561" t="s">
        <v>129</v>
      </c>
      <c r="B574" s="532"/>
      <c r="C574" s="254">
        <v>0.14</v>
      </c>
      <c r="D574" s="59" t="s">
        <v>27</v>
      </c>
      <c r="E574" s="55">
        <v>1</v>
      </c>
      <c r="F574" s="189"/>
      <c r="G574" s="59" t="s">
        <v>482</v>
      </c>
      <c r="H574" s="55">
        <v>2</v>
      </c>
      <c r="I574" s="189"/>
      <c r="J574" s="59" t="s">
        <v>488</v>
      </c>
      <c r="K574" s="55">
        <v>3</v>
      </c>
      <c r="L574" s="189" t="s">
        <v>78</v>
      </c>
      <c r="M574" s="562"/>
      <c r="N574" s="570"/>
      <c r="O574" s="571"/>
      <c r="P574" s="249">
        <f t="shared" si="135"/>
        <v>0.42000000000000004</v>
      </c>
      <c r="Q574" s="155">
        <f t="shared" si="136"/>
        <v>0</v>
      </c>
      <c r="R574" s="155">
        <f t="shared" si="137"/>
        <v>0</v>
      </c>
      <c r="S574" s="155">
        <f t="shared" si="138"/>
        <v>0.42000000000000004</v>
      </c>
      <c r="T574" s="155">
        <f t="shared" si="139"/>
        <v>0</v>
      </c>
    </row>
    <row r="575" spans="1:20" ht="42.75" customHeight="1">
      <c r="A575" s="561" t="s">
        <v>134</v>
      </c>
      <c r="B575" s="532"/>
      <c r="C575" s="254">
        <v>0.33</v>
      </c>
      <c r="D575" s="59" t="s">
        <v>26</v>
      </c>
      <c r="E575" s="55">
        <v>1</v>
      </c>
      <c r="F575" s="189"/>
      <c r="G575" s="59" t="s">
        <v>243</v>
      </c>
      <c r="H575" s="55">
        <v>2</v>
      </c>
      <c r="I575" s="189"/>
      <c r="J575" s="59" t="s">
        <v>489</v>
      </c>
      <c r="K575" s="55">
        <v>3</v>
      </c>
      <c r="L575" s="189" t="s">
        <v>78</v>
      </c>
      <c r="M575" s="562"/>
      <c r="N575" s="570"/>
      <c r="O575" s="571"/>
      <c r="P575" s="249">
        <f t="shared" si="135"/>
        <v>0.99</v>
      </c>
      <c r="Q575" s="155">
        <f t="shared" si="136"/>
        <v>0</v>
      </c>
      <c r="R575" s="155">
        <f t="shared" si="137"/>
        <v>0</v>
      </c>
      <c r="S575" s="155">
        <f t="shared" si="138"/>
        <v>0.99</v>
      </c>
      <c r="T575" s="155">
        <f t="shared" si="139"/>
        <v>0</v>
      </c>
    </row>
    <row r="576" spans="1:20" ht="42.75" customHeight="1">
      <c r="A576" s="561" t="s">
        <v>139</v>
      </c>
      <c r="B576" s="532"/>
      <c r="C576" s="254">
        <v>0.08</v>
      </c>
      <c r="D576" s="59" t="s">
        <v>474</v>
      </c>
      <c r="E576" s="55">
        <v>1</v>
      </c>
      <c r="F576" s="189"/>
      <c r="G576" s="59" t="s">
        <v>264</v>
      </c>
      <c r="H576" s="55">
        <v>2</v>
      </c>
      <c r="I576" s="189"/>
      <c r="J576" s="59" t="s">
        <v>290</v>
      </c>
      <c r="K576" s="55">
        <v>3</v>
      </c>
      <c r="L576" s="189" t="s">
        <v>78</v>
      </c>
      <c r="M576" s="562"/>
      <c r="N576" s="570"/>
      <c r="O576" s="571"/>
      <c r="P576" s="249">
        <f t="shared" si="135"/>
        <v>0.24</v>
      </c>
      <c r="Q576" s="155">
        <f t="shared" si="136"/>
        <v>0</v>
      </c>
      <c r="R576" s="155">
        <f t="shared" si="137"/>
        <v>0</v>
      </c>
      <c r="S576" s="155">
        <f t="shared" si="138"/>
        <v>0.24</v>
      </c>
      <c r="T576" s="155">
        <f t="shared" si="139"/>
        <v>0</v>
      </c>
    </row>
    <row r="577" spans="1:20" ht="42.75" customHeight="1">
      <c r="A577" s="561" t="s">
        <v>144</v>
      </c>
      <c r="B577" s="532"/>
      <c r="C577" s="254">
        <v>0.01</v>
      </c>
      <c r="D577" s="59" t="s">
        <v>475</v>
      </c>
      <c r="E577" s="55">
        <v>1</v>
      </c>
      <c r="F577" s="189"/>
      <c r="G577" s="59" t="s">
        <v>201</v>
      </c>
      <c r="H577" s="55">
        <v>2</v>
      </c>
      <c r="I577" s="189"/>
      <c r="J577" s="59" t="s">
        <v>281</v>
      </c>
      <c r="K577" s="55">
        <v>3</v>
      </c>
      <c r="L577" s="189" t="s">
        <v>78</v>
      </c>
      <c r="M577" s="562"/>
      <c r="N577" s="570"/>
      <c r="O577" s="571"/>
      <c r="P577" s="249">
        <f t="shared" si="135"/>
        <v>0.03</v>
      </c>
      <c r="Q577" s="155">
        <f t="shared" si="136"/>
        <v>0</v>
      </c>
      <c r="R577" s="155">
        <f t="shared" si="137"/>
        <v>0</v>
      </c>
      <c r="S577" s="155">
        <f t="shared" si="138"/>
        <v>0.03</v>
      </c>
      <c r="T577" s="155">
        <f t="shared" si="139"/>
        <v>0</v>
      </c>
    </row>
    <row r="578" spans="1:20" ht="42.75" customHeight="1">
      <c r="A578" s="561" t="s">
        <v>149</v>
      </c>
      <c r="B578" s="532"/>
      <c r="C578" s="254">
        <v>0.06</v>
      </c>
      <c r="D578" s="59" t="s">
        <v>476</v>
      </c>
      <c r="E578" s="55">
        <v>1</v>
      </c>
      <c r="F578" s="189"/>
      <c r="G578" s="59" t="s">
        <v>483</v>
      </c>
      <c r="H578" s="55">
        <v>2</v>
      </c>
      <c r="I578" s="189"/>
      <c r="J578" s="59" t="s">
        <v>490</v>
      </c>
      <c r="K578" s="55">
        <v>3</v>
      </c>
      <c r="L578" s="189" t="s">
        <v>78</v>
      </c>
      <c r="M578" s="562"/>
      <c r="N578" s="570"/>
      <c r="O578" s="571"/>
      <c r="P578" s="249">
        <f t="shared" si="135"/>
        <v>0.18</v>
      </c>
      <c r="Q578" s="155">
        <f t="shared" si="136"/>
        <v>0</v>
      </c>
      <c r="R578" s="155">
        <f t="shared" si="137"/>
        <v>0</v>
      </c>
      <c r="S578" s="155">
        <f t="shared" si="138"/>
        <v>0.18</v>
      </c>
      <c r="T578" s="155">
        <f t="shared" si="139"/>
        <v>0</v>
      </c>
    </row>
    <row r="579" spans="1:20" ht="45" customHeight="1">
      <c r="A579" s="561" t="s">
        <v>53</v>
      </c>
      <c r="B579" s="532"/>
      <c r="C579" s="254">
        <v>0.12</v>
      </c>
      <c r="D579" s="59" t="s">
        <v>479</v>
      </c>
      <c r="E579" s="55">
        <v>1</v>
      </c>
      <c r="F579" s="189"/>
      <c r="G579" s="59" t="s">
        <v>484</v>
      </c>
      <c r="H579" s="55">
        <v>2</v>
      </c>
      <c r="I579" s="189"/>
      <c r="J579" s="59" t="s">
        <v>491</v>
      </c>
      <c r="K579" s="55">
        <v>3</v>
      </c>
      <c r="L579" s="189" t="s">
        <v>78</v>
      </c>
      <c r="M579" s="562"/>
      <c r="N579" s="570"/>
      <c r="O579" s="571"/>
      <c r="P579" s="249">
        <f t="shared" si="135"/>
        <v>0.36</v>
      </c>
      <c r="Q579" s="155">
        <f t="shared" si="136"/>
        <v>0</v>
      </c>
      <c r="R579" s="155">
        <f t="shared" si="137"/>
        <v>0</v>
      </c>
      <c r="S579" s="155">
        <f t="shared" si="138"/>
        <v>0.36</v>
      </c>
      <c r="T579" s="155">
        <f t="shared" si="139"/>
        <v>0</v>
      </c>
    </row>
    <row r="580" spans="1:20" ht="42.75" customHeight="1">
      <c r="A580" s="561" t="s">
        <v>54</v>
      </c>
      <c r="B580" s="532"/>
      <c r="C580" s="254">
        <v>0.1</v>
      </c>
      <c r="D580" s="59" t="s">
        <v>477</v>
      </c>
      <c r="E580" s="55">
        <v>1</v>
      </c>
      <c r="F580" s="189"/>
      <c r="G580" s="59" t="s">
        <v>485</v>
      </c>
      <c r="H580" s="55">
        <v>2</v>
      </c>
      <c r="I580" s="189"/>
      <c r="J580" s="59" t="s">
        <v>492</v>
      </c>
      <c r="K580" s="55">
        <v>3</v>
      </c>
      <c r="L580" s="189" t="s">
        <v>78</v>
      </c>
      <c r="M580" s="562"/>
      <c r="N580" s="570"/>
      <c r="O580" s="571"/>
      <c r="P580" s="249">
        <f t="shared" si="135"/>
        <v>0.30000000000000004</v>
      </c>
      <c r="Q580" s="155">
        <f>IF(F580&gt;0,C580*E580,0)</f>
        <v>0</v>
      </c>
      <c r="R580" s="155">
        <f>IF(I580&gt;0,$C580*H580,0)</f>
        <v>0</v>
      </c>
      <c r="S580" s="155">
        <f>IF(L580&gt;0,$C580*K580,0)</f>
        <v>0.30000000000000004</v>
      </c>
      <c r="T580" s="155">
        <f>IF(O580&gt;0,$C580*N580,0)</f>
        <v>0</v>
      </c>
    </row>
    <row r="581" spans="1:20" ht="42.75" customHeight="1" thickBot="1">
      <c r="A581" s="563" t="s">
        <v>51</v>
      </c>
      <c r="B581" s="534"/>
      <c r="C581" s="255">
        <v>0.1</v>
      </c>
      <c r="D581" s="103" t="s">
        <v>478</v>
      </c>
      <c r="E581" s="104">
        <v>1</v>
      </c>
      <c r="F581" s="174"/>
      <c r="G581" s="103" t="s">
        <v>480</v>
      </c>
      <c r="H581" s="104">
        <v>2</v>
      </c>
      <c r="I581" s="174"/>
      <c r="J581" s="103" t="s">
        <v>486</v>
      </c>
      <c r="K581" s="104">
        <v>3</v>
      </c>
      <c r="L581" s="174"/>
      <c r="M581" s="564"/>
      <c r="N581" s="572"/>
      <c r="O581" s="573"/>
      <c r="P581" s="249">
        <f t="shared" si="135"/>
        <v>0</v>
      </c>
      <c r="Q581" s="155">
        <f>IF(F581&gt;0,C581*E581,0)</f>
        <v>0</v>
      </c>
      <c r="R581" s="155">
        <f>IF(I581&gt;0,$C581*H581,0)</f>
        <v>0</v>
      </c>
      <c r="S581" s="155">
        <f>IF(L581&gt;0,$C581*K581,0)</f>
        <v>0</v>
      </c>
      <c r="T581" s="155">
        <f>IF(O581&gt;0,$C581*N581,0)</f>
        <v>0</v>
      </c>
    </row>
    <row r="582" spans="1:16" ht="28.5" customHeight="1" thickBot="1">
      <c r="A582" s="1"/>
      <c r="B582" s="1"/>
      <c r="C582" s="1"/>
      <c r="D582" s="479" t="s">
        <v>168</v>
      </c>
      <c r="E582" s="481"/>
      <c r="F582" s="481"/>
      <c r="G582" s="569" t="s">
        <v>169</v>
      </c>
      <c r="H582" s="569"/>
      <c r="I582" s="569"/>
      <c r="J582" s="569" t="s">
        <v>170</v>
      </c>
      <c r="K582" s="560"/>
      <c r="L582" s="560"/>
      <c r="M582" s="271"/>
      <c r="N582" s="1"/>
      <c r="O582" s="1"/>
      <c r="P582" s="240">
        <f>SUM(P573:P581)</f>
        <v>2.6399999999999997</v>
      </c>
    </row>
    <row r="583" spans="1:17" s="81" customFormat="1" ht="12">
      <c r="A583" s="79"/>
      <c r="B583" s="79"/>
      <c r="C583" s="79"/>
      <c r="D583" s="554"/>
      <c r="E583" s="555"/>
      <c r="F583" s="555"/>
      <c r="G583" s="473" t="s">
        <v>65</v>
      </c>
      <c r="H583" s="473"/>
      <c r="I583" s="473"/>
      <c r="J583" s="473" t="s">
        <v>171</v>
      </c>
      <c r="K583" s="473"/>
      <c r="L583" s="473"/>
      <c r="M583" s="275"/>
      <c r="N583" s="79"/>
      <c r="O583" s="79"/>
      <c r="P583" s="79"/>
      <c r="Q583" s="79"/>
    </row>
    <row r="584" spans="1:17" s="81" customFormat="1" ht="12">
      <c r="A584" s="79"/>
      <c r="B584" s="79"/>
      <c r="C584" s="79"/>
      <c r="D584" s="567"/>
      <c r="E584" s="555"/>
      <c r="F584" s="555"/>
      <c r="G584" s="473" t="s">
        <v>66</v>
      </c>
      <c r="H584" s="473"/>
      <c r="I584" s="473"/>
      <c r="J584" s="473" t="s">
        <v>172</v>
      </c>
      <c r="K584" s="473"/>
      <c r="L584" s="473"/>
      <c r="M584" s="79"/>
      <c r="N584" s="79"/>
      <c r="O584" s="79"/>
      <c r="P584" s="79"/>
      <c r="Q584" s="79"/>
    </row>
    <row r="585" spans="1:17" s="81" customFormat="1" ht="12.75" thickBot="1">
      <c r="A585" s="79"/>
      <c r="B585" s="79"/>
      <c r="C585" s="79"/>
      <c r="D585" s="568"/>
      <c r="E585" s="558"/>
      <c r="F585" s="558"/>
      <c r="G585" s="471" t="s">
        <v>67</v>
      </c>
      <c r="H585" s="471"/>
      <c r="I585" s="471"/>
      <c r="J585" s="471" t="s">
        <v>211</v>
      </c>
      <c r="K585" s="471"/>
      <c r="L585" s="471"/>
      <c r="M585" s="79"/>
      <c r="N585" s="82"/>
      <c r="O585" s="82"/>
      <c r="P585" s="79"/>
      <c r="Q585" s="79"/>
    </row>
    <row r="586" spans="1:17" s="237" customFormat="1" ht="8.25">
      <c r="A586" s="236"/>
      <c r="B586" s="236"/>
      <c r="C586" s="236"/>
      <c r="D586" s="267" t="s">
        <v>52</v>
      </c>
      <c r="E586" s="236"/>
      <c r="F586" s="236"/>
      <c r="G586" s="236"/>
      <c r="H586" s="236"/>
      <c r="I586" s="236"/>
      <c r="J586" s="236"/>
      <c r="K586" s="236"/>
      <c r="L586" s="236"/>
      <c r="M586" s="236"/>
      <c r="N586" s="236"/>
      <c r="O586" s="236"/>
      <c r="P586" s="236"/>
      <c r="Q586" s="236"/>
    </row>
    <row r="587" spans="1:16" ht="1.5" customHeight="1">
      <c r="A587" s="66"/>
      <c r="B587" s="66"/>
      <c r="C587" s="66"/>
      <c r="D587" s="66"/>
      <c r="E587" s="66"/>
      <c r="F587" s="66"/>
      <c r="G587" s="66"/>
      <c r="H587" s="66"/>
      <c r="I587" s="66"/>
      <c r="J587" s="66"/>
      <c r="K587" s="66"/>
      <c r="L587" s="66"/>
      <c r="M587" s="66"/>
      <c r="N587" s="66"/>
      <c r="O587" s="66"/>
      <c r="P587" s="66"/>
    </row>
    <row r="588" spans="1:16" s="63" customFormat="1" ht="15">
      <c r="A588" s="76" t="s">
        <v>119</v>
      </c>
      <c r="B588" s="76"/>
      <c r="C588" s="76"/>
      <c r="D588" s="489" t="s">
        <v>96</v>
      </c>
      <c r="E588" s="490"/>
      <c r="F588" s="490"/>
      <c r="G588" s="490"/>
      <c r="H588" s="490"/>
      <c r="I588" s="490"/>
      <c r="J588" s="490"/>
      <c r="K588" s="490"/>
      <c r="L588" s="490"/>
      <c r="M588" s="490"/>
      <c r="N588" s="490"/>
      <c r="O588" s="490"/>
      <c r="P588" s="490"/>
    </row>
    <row r="589" spans="1:20" ht="3" customHeight="1">
      <c r="A589" s="1"/>
      <c r="B589" s="1"/>
      <c r="C589" s="1"/>
      <c r="D589" s="1"/>
      <c r="E589" s="1"/>
      <c r="F589" s="1"/>
      <c r="G589" s="1"/>
      <c r="H589" s="1"/>
      <c r="I589" s="1"/>
      <c r="J589" s="1"/>
      <c r="K589" s="1"/>
      <c r="L589" s="1"/>
      <c r="M589" s="46"/>
      <c r="N589" s="1"/>
      <c r="O589" s="1"/>
      <c r="P589" s="1"/>
      <c r="Q589" s="51"/>
      <c r="R589" s="51"/>
      <c r="S589" s="51"/>
      <c r="T589" s="51"/>
    </row>
    <row r="590" spans="1:17" s="63" customFormat="1" ht="15">
      <c r="A590" s="93" t="s">
        <v>512</v>
      </c>
      <c r="B590" s="76"/>
      <c r="C590" s="76"/>
      <c r="D590" s="76"/>
      <c r="E590" s="76"/>
      <c r="F590" s="76"/>
      <c r="G590" s="76"/>
      <c r="H590" s="76"/>
      <c r="I590" s="76"/>
      <c r="J590" s="76"/>
      <c r="K590" s="76"/>
      <c r="L590" s="76"/>
      <c r="M590" s="76"/>
      <c r="N590" s="76"/>
      <c r="O590" s="76"/>
      <c r="P590" s="62"/>
      <c r="Q590" s="76"/>
    </row>
    <row r="591" spans="1:17" s="63" customFormat="1" ht="15.75" thickBot="1">
      <c r="A591" s="199" t="s">
        <v>49</v>
      </c>
      <c r="B591" s="76"/>
      <c r="C591" s="76"/>
      <c r="D591" s="77"/>
      <c r="E591" s="77"/>
      <c r="F591" s="77"/>
      <c r="G591" s="77"/>
      <c r="H591" s="77"/>
      <c r="I591" s="77"/>
      <c r="J591" s="77"/>
      <c r="K591" s="77"/>
      <c r="L591" s="77"/>
      <c r="M591" s="77"/>
      <c r="O591" s="62"/>
      <c r="P591" s="62" t="s">
        <v>50</v>
      </c>
      <c r="Q591" s="76"/>
    </row>
    <row r="592" spans="1:17" ht="13.5" thickBot="1">
      <c r="A592" s="491" t="s">
        <v>122</v>
      </c>
      <c r="B592" s="576"/>
      <c r="C592" s="576"/>
      <c r="D592" s="576"/>
      <c r="E592" s="576"/>
      <c r="F592" s="576"/>
      <c r="G592" s="576"/>
      <c r="H592" s="576"/>
      <c r="I592" s="576"/>
      <c r="J592" s="576"/>
      <c r="K592" s="576"/>
      <c r="L592" s="576"/>
      <c r="M592" s="576"/>
      <c r="N592" s="576"/>
      <c r="O592" s="576"/>
      <c r="P592" s="577"/>
      <c r="Q592" s="1"/>
    </row>
    <row r="593" spans="1:16" ht="13.5" thickBot="1">
      <c r="A593" s="578" t="s">
        <v>123</v>
      </c>
      <c r="B593" s="486"/>
      <c r="C593" s="486"/>
      <c r="D593" s="485" t="s">
        <v>65</v>
      </c>
      <c r="E593" s="486"/>
      <c r="F593" s="486"/>
      <c r="G593" s="491" t="s">
        <v>66</v>
      </c>
      <c r="H593" s="576"/>
      <c r="I593" s="577"/>
      <c r="J593" s="491" t="s">
        <v>67</v>
      </c>
      <c r="K593" s="576"/>
      <c r="L593" s="577"/>
      <c r="M593" s="579"/>
      <c r="N593" s="576"/>
      <c r="O593" s="577"/>
      <c r="P593" s="95" t="s">
        <v>178</v>
      </c>
    </row>
    <row r="594" spans="1:20" ht="45" customHeight="1">
      <c r="A594" s="559" t="s">
        <v>124</v>
      </c>
      <c r="B594" s="500"/>
      <c r="C594" s="253">
        <v>0.06</v>
      </c>
      <c r="D594" s="101" t="s">
        <v>493</v>
      </c>
      <c r="E594" s="135">
        <v>1</v>
      </c>
      <c r="F594" s="190"/>
      <c r="G594" s="58" t="s">
        <v>205</v>
      </c>
      <c r="H594" s="135">
        <v>2</v>
      </c>
      <c r="I594" s="190"/>
      <c r="J594" s="58" t="s">
        <v>496</v>
      </c>
      <c r="K594" s="135">
        <v>3</v>
      </c>
      <c r="L594" s="190"/>
      <c r="M594" s="565"/>
      <c r="N594" s="574"/>
      <c r="O594" s="575"/>
      <c r="P594" s="248">
        <f aca="true" t="shared" si="140" ref="P594:P602">MAX(Q594:T594)</f>
        <v>0</v>
      </c>
      <c r="Q594" s="155">
        <f aca="true" t="shared" si="141" ref="Q594:Q600">IF(F594&gt;0,C594*E594,0)</f>
        <v>0</v>
      </c>
      <c r="R594" s="155">
        <f aca="true" t="shared" si="142" ref="R594:R600">IF(I594&gt;0,$C594*H594,0)</f>
        <v>0</v>
      </c>
      <c r="S594" s="155">
        <f aca="true" t="shared" si="143" ref="S594:S600">IF(L594&gt;0,$C594*K594,0)</f>
        <v>0</v>
      </c>
      <c r="T594" s="155">
        <f aca="true" t="shared" si="144" ref="T594:T600">IF(O594&gt;0,$C594*N594,0)</f>
        <v>0</v>
      </c>
    </row>
    <row r="595" spans="1:20" ht="42.75" customHeight="1">
      <c r="A595" s="561" t="s">
        <v>129</v>
      </c>
      <c r="B595" s="532"/>
      <c r="C595" s="254">
        <v>0.14</v>
      </c>
      <c r="D595" s="58" t="s">
        <v>27</v>
      </c>
      <c r="E595" s="55">
        <v>1</v>
      </c>
      <c r="F595" s="189"/>
      <c r="G595" s="58" t="s">
        <v>482</v>
      </c>
      <c r="H595" s="55">
        <v>2</v>
      </c>
      <c r="I595" s="189"/>
      <c r="J595" s="58" t="s">
        <v>488</v>
      </c>
      <c r="K595" s="55">
        <v>3</v>
      </c>
      <c r="L595" s="189"/>
      <c r="M595" s="562"/>
      <c r="N595" s="570"/>
      <c r="O595" s="571"/>
      <c r="P595" s="249">
        <f t="shared" si="140"/>
        <v>0</v>
      </c>
      <c r="Q595" s="155">
        <f t="shared" si="141"/>
        <v>0</v>
      </c>
      <c r="R595" s="155">
        <f t="shared" si="142"/>
        <v>0</v>
      </c>
      <c r="S595" s="155">
        <f t="shared" si="143"/>
        <v>0</v>
      </c>
      <c r="T595" s="155">
        <f t="shared" si="144"/>
        <v>0</v>
      </c>
    </row>
    <row r="596" spans="1:20" ht="42.75" customHeight="1">
      <c r="A596" s="561" t="s">
        <v>134</v>
      </c>
      <c r="B596" s="532"/>
      <c r="C596" s="254">
        <v>0.33</v>
      </c>
      <c r="D596" s="58" t="s">
        <v>26</v>
      </c>
      <c r="E596" s="55">
        <v>1</v>
      </c>
      <c r="F596" s="189"/>
      <c r="G596" s="58" t="s">
        <v>243</v>
      </c>
      <c r="H596" s="55">
        <v>2</v>
      </c>
      <c r="I596" s="189"/>
      <c r="J596" s="58" t="s">
        <v>489</v>
      </c>
      <c r="K596" s="55">
        <v>3</v>
      </c>
      <c r="L596" s="189"/>
      <c r="M596" s="562"/>
      <c r="N596" s="570"/>
      <c r="O596" s="571"/>
      <c r="P596" s="249">
        <f t="shared" si="140"/>
        <v>0</v>
      </c>
      <c r="Q596" s="155">
        <f t="shared" si="141"/>
        <v>0</v>
      </c>
      <c r="R596" s="155">
        <f t="shared" si="142"/>
        <v>0</v>
      </c>
      <c r="S596" s="155">
        <f t="shared" si="143"/>
        <v>0</v>
      </c>
      <c r="T596" s="155">
        <f t="shared" si="144"/>
        <v>0</v>
      </c>
    </row>
    <row r="597" spans="1:20" ht="42.75" customHeight="1">
      <c r="A597" s="561" t="s">
        <v>139</v>
      </c>
      <c r="B597" s="532"/>
      <c r="C597" s="254">
        <v>0.08</v>
      </c>
      <c r="D597" s="58" t="s">
        <v>474</v>
      </c>
      <c r="E597" s="55">
        <v>1</v>
      </c>
      <c r="F597" s="189"/>
      <c r="G597" s="58" t="s">
        <v>264</v>
      </c>
      <c r="H597" s="55">
        <v>2</v>
      </c>
      <c r="I597" s="189"/>
      <c r="J597" s="58" t="s">
        <v>290</v>
      </c>
      <c r="K597" s="55">
        <v>3</v>
      </c>
      <c r="L597" s="189"/>
      <c r="M597" s="562"/>
      <c r="N597" s="570"/>
      <c r="O597" s="571"/>
      <c r="P597" s="249">
        <f t="shared" si="140"/>
        <v>0</v>
      </c>
      <c r="Q597" s="155">
        <f t="shared" si="141"/>
        <v>0</v>
      </c>
      <c r="R597" s="155">
        <f t="shared" si="142"/>
        <v>0</v>
      </c>
      <c r="S597" s="155">
        <f t="shared" si="143"/>
        <v>0</v>
      </c>
      <c r="T597" s="155">
        <f t="shared" si="144"/>
        <v>0</v>
      </c>
    </row>
    <row r="598" spans="1:20" ht="42.75" customHeight="1">
      <c r="A598" s="561" t="s">
        <v>144</v>
      </c>
      <c r="B598" s="532"/>
      <c r="C598" s="254">
        <v>0.01</v>
      </c>
      <c r="D598" s="58" t="s">
        <v>189</v>
      </c>
      <c r="E598" s="55">
        <v>1</v>
      </c>
      <c r="F598" s="189"/>
      <c r="G598" s="58" t="s">
        <v>201</v>
      </c>
      <c r="H598" s="55">
        <v>2</v>
      </c>
      <c r="I598" s="189"/>
      <c r="J598" s="58" t="s">
        <v>281</v>
      </c>
      <c r="K598" s="55">
        <v>3</v>
      </c>
      <c r="L598" s="189"/>
      <c r="M598" s="562"/>
      <c r="N598" s="570"/>
      <c r="O598" s="571"/>
      <c r="P598" s="249">
        <f t="shared" si="140"/>
        <v>0</v>
      </c>
      <c r="Q598" s="155">
        <f t="shared" si="141"/>
        <v>0</v>
      </c>
      <c r="R598" s="155">
        <f t="shared" si="142"/>
        <v>0</v>
      </c>
      <c r="S598" s="155">
        <f t="shared" si="143"/>
        <v>0</v>
      </c>
      <c r="T598" s="155">
        <f t="shared" si="144"/>
        <v>0</v>
      </c>
    </row>
    <row r="599" spans="1:20" ht="42.75" customHeight="1">
      <c r="A599" s="561" t="s">
        <v>149</v>
      </c>
      <c r="B599" s="532"/>
      <c r="C599" s="254">
        <v>0.06</v>
      </c>
      <c r="D599" s="58" t="s">
        <v>476</v>
      </c>
      <c r="E599" s="55">
        <v>1</v>
      </c>
      <c r="F599" s="189"/>
      <c r="G599" s="58" t="s">
        <v>483</v>
      </c>
      <c r="H599" s="55">
        <v>2</v>
      </c>
      <c r="I599" s="189"/>
      <c r="J599" s="58" t="s">
        <v>490</v>
      </c>
      <c r="K599" s="55">
        <v>3</v>
      </c>
      <c r="L599" s="189"/>
      <c r="M599" s="562"/>
      <c r="N599" s="570"/>
      <c r="O599" s="571"/>
      <c r="P599" s="249">
        <f t="shared" si="140"/>
        <v>0</v>
      </c>
      <c r="Q599" s="155">
        <f t="shared" si="141"/>
        <v>0</v>
      </c>
      <c r="R599" s="155">
        <f t="shared" si="142"/>
        <v>0</v>
      </c>
      <c r="S599" s="155">
        <f t="shared" si="143"/>
        <v>0</v>
      </c>
      <c r="T599" s="155">
        <f t="shared" si="144"/>
        <v>0</v>
      </c>
    </row>
    <row r="600" spans="1:20" ht="45" customHeight="1">
      <c r="A600" s="561" t="s">
        <v>53</v>
      </c>
      <c r="B600" s="532"/>
      <c r="C600" s="254">
        <v>0.12</v>
      </c>
      <c r="D600" s="58" t="s">
        <v>494</v>
      </c>
      <c r="E600" s="55">
        <v>1</v>
      </c>
      <c r="F600" s="189"/>
      <c r="G600" s="58" t="s">
        <v>484</v>
      </c>
      <c r="H600" s="55">
        <v>2</v>
      </c>
      <c r="I600" s="189"/>
      <c r="J600" s="58" t="s">
        <v>491</v>
      </c>
      <c r="K600" s="55">
        <v>3</v>
      </c>
      <c r="L600" s="189"/>
      <c r="M600" s="562"/>
      <c r="N600" s="570"/>
      <c r="O600" s="571"/>
      <c r="P600" s="249">
        <f t="shared" si="140"/>
        <v>0</v>
      </c>
      <c r="Q600" s="155">
        <f t="shared" si="141"/>
        <v>0</v>
      </c>
      <c r="R600" s="155">
        <f t="shared" si="142"/>
        <v>0</v>
      </c>
      <c r="S600" s="155">
        <f t="shared" si="143"/>
        <v>0</v>
      </c>
      <c r="T600" s="155">
        <f t="shared" si="144"/>
        <v>0</v>
      </c>
    </row>
    <row r="601" spans="1:20" ht="42.75" customHeight="1">
      <c r="A601" s="561" t="s">
        <v>54</v>
      </c>
      <c r="B601" s="532"/>
      <c r="C601" s="254">
        <v>0.1</v>
      </c>
      <c r="D601" s="58" t="s">
        <v>495</v>
      </c>
      <c r="E601" s="55">
        <v>1</v>
      </c>
      <c r="F601" s="189"/>
      <c r="G601" s="58" t="s">
        <v>485</v>
      </c>
      <c r="H601" s="55">
        <v>2</v>
      </c>
      <c r="I601" s="189"/>
      <c r="J601" s="58" t="s">
        <v>492</v>
      </c>
      <c r="K601" s="55">
        <v>3</v>
      </c>
      <c r="L601" s="189"/>
      <c r="M601" s="562"/>
      <c r="N601" s="570"/>
      <c r="O601" s="571"/>
      <c r="P601" s="249">
        <f t="shared" si="140"/>
        <v>0</v>
      </c>
      <c r="Q601" s="155">
        <f>IF(F601&gt;0,C601*E601,0)</f>
        <v>0</v>
      </c>
      <c r="R601" s="155">
        <f>IF(I601&gt;0,$C601*H601,0)</f>
        <v>0</v>
      </c>
      <c r="S601" s="155">
        <f>IF(L601&gt;0,$C601*K601,0)</f>
        <v>0</v>
      </c>
      <c r="T601" s="155">
        <f>IF(O601&gt;0,$C601*N601,0)</f>
        <v>0</v>
      </c>
    </row>
    <row r="602" spans="1:20" ht="42.75" customHeight="1" thickBot="1">
      <c r="A602" s="563" t="s">
        <v>51</v>
      </c>
      <c r="B602" s="534"/>
      <c r="C602" s="255">
        <v>0.1</v>
      </c>
      <c r="D602" s="103" t="s">
        <v>478</v>
      </c>
      <c r="E602" s="104">
        <v>1</v>
      </c>
      <c r="F602" s="174"/>
      <c r="G602" s="58" t="s">
        <v>480</v>
      </c>
      <c r="H602" s="104">
        <v>2</v>
      </c>
      <c r="I602" s="174"/>
      <c r="J602" s="58" t="s">
        <v>486</v>
      </c>
      <c r="K602" s="104">
        <v>3</v>
      </c>
      <c r="L602" s="174"/>
      <c r="M602" s="564"/>
      <c r="N602" s="572"/>
      <c r="O602" s="573"/>
      <c r="P602" s="249">
        <f t="shared" si="140"/>
        <v>0</v>
      </c>
      <c r="Q602" s="155">
        <f>IF(F602&gt;0,C602*E602,0)</f>
        <v>0</v>
      </c>
      <c r="R602" s="155">
        <f>IF(I602&gt;0,$C602*H602,0)</f>
        <v>0</v>
      </c>
      <c r="S602" s="155">
        <f>IF(L602&gt;0,$C602*K602,0)</f>
        <v>0</v>
      </c>
      <c r="T602" s="155">
        <f>IF(O602&gt;0,$C602*N602,0)</f>
        <v>0</v>
      </c>
    </row>
    <row r="603" spans="1:16" ht="28.5" customHeight="1" thickBot="1">
      <c r="A603" s="1"/>
      <c r="B603" s="1"/>
      <c r="C603" s="1"/>
      <c r="D603" s="479" t="s">
        <v>168</v>
      </c>
      <c r="E603" s="481"/>
      <c r="F603" s="481"/>
      <c r="G603" s="569" t="s">
        <v>169</v>
      </c>
      <c r="H603" s="569"/>
      <c r="I603" s="569"/>
      <c r="J603" s="569" t="s">
        <v>170</v>
      </c>
      <c r="K603" s="560"/>
      <c r="L603" s="560"/>
      <c r="M603" s="271"/>
      <c r="N603" s="1"/>
      <c r="O603" s="1"/>
      <c r="P603" s="240">
        <f>SUM(P594:P602)</f>
        <v>0</v>
      </c>
    </row>
    <row r="604" spans="1:17" s="81" customFormat="1" ht="12">
      <c r="A604" s="79"/>
      <c r="B604" s="79"/>
      <c r="C604" s="79"/>
      <c r="D604" s="554"/>
      <c r="E604" s="555"/>
      <c r="F604" s="555"/>
      <c r="G604" s="473" t="s">
        <v>65</v>
      </c>
      <c r="H604" s="473"/>
      <c r="I604" s="473"/>
      <c r="J604" s="473" t="s">
        <v>171</v>
      </c>
      <c r="K604" s="473"/>
      <c r="L604" s="473"/>
      <c r="M604" s="275"/>
      <c r="N604" s="79"/>
      <c r="O604" s="79"/>
      <c r="P604" s="79"/>
      <c r="Q604" s="79"/>
    </row>
    <row r="605" spans="1:17" s="81" customFormat="1" ht="12">
      <c r="A605" s="79"/>
      <c r="B605" s="79"/>
      <c r="C605" s="79"/>
      <c r="D605" s="567"/>
      <c r="E605" s="555"/>
      <c r="F605" s="555"/>
      <c r="G605" s="473" t="s">
        <v>66</v>
      </c>
      <c r="H605" s="473"/>
      <c r="I605" s="473"/>
      <c r="J605" s="473" t="s">
        <v>172</v>
      </c>
      <c r="K605" s="473"/>
      <c r="L605" s="473"/>
      <c r="M605" s="79"/>
      <c r="N605" s="79"/>
      <c r="O605" s="79"/>
      <c r="P605" s="79"/>
      <c r="Q605" s="79"/>
    </row>
    <row r="606" spans="1:17" s="81" customFormat="1" ht="12.75" thickBot="1">
      <c r="A606" s="79"/>
      <c r="B606" s="79"/>
      <c r="C606" s="79"/>
      <c r="D606" s="568"/>
      <c r="E606" s="558"/>
      <c r="F606" s="558"/>
      <c r="G606" s="471" t="s">
        <v>67</v>
      </c>
      <c r="H606" s="471"/>
      <c r="I606" s="471"/>
      <c r="J606" s="471" t="s">
        <v>211</v>
      </c>
      <c r="K606" s="471"/>
      <c r="L606" s="471"/>
      <c r="M606" s="79"/>
      <c r="N606" s="82"/>
      <c r="O606" s="82"/>
      <c r="P606" s="79"/>
      <c r="Q606" s="79"/>
    </row>
    <row r="607" spans="1:17" s="237" customFormat="1" ht="8.25">
      <c r="A607" s="236"/>
      <c r="B607" s="236"/>
      <c r="C607" s="236"/>
      <c r="D607" s="267" t="s">
        <v>52</v>
      </c>
      <c r="E607" s="236"/>
      <c r="F607" s="236"/>
      <c r="G607" s="236"/>
      <c r="H607" s="236"/>
      <c r="I607" s="236"/>
      <c r="J607" s="236"/>
      <c r="K607" s="236"/>
      <c r="L607" s="236"/>
      <c r="M607" s="236"/>
      <c r="N607" s="236"/>
      <c r="O607" s="236"/>
      <c r="P607" s="236"/>
      <c r="Q607" s="236"/>
    </row>
    <row r="608" spans="1:16" ht="1.5" customHeight="1">
      <c r="A608" s="66"/>
      <c r="B608" s="66"/>
      <c r="C608" s="66"/>
      <c r="D608" s="66"/>
      <c r="E608" s="66"/>
      <c r="F608" s="66"/>
      <c r="G608" s="66"/>
      <c r="H608" s="66"/>
      <c r="I608" s="66"/>
      <c r="J608" s="66"/>
      <c r="K608" s="66"/>
      <c r="L608" s="66"/>
      <c r="M608" s="66"/>
      <c r="N608" s="66"/>
      <c r="O608" s="66"/>
      <c r="P608" s="66"/>
    </row>
    <row r="609" spans="1:16" s="63" customFormat="1" ht="15">
      <c r="A609" s="76" t="s">
        <v>119</v>
      </c>
      <c r="B609" s="76"/>
      <c r="C609" s="76"/>
      <c r="D609" s="489" t="s">
        <v>96</v>
      </c>
      <c r="E609" s="490"/>
      <c r="F609" s="490"/>
      <c r="G609" s="490"/>
      <c r="H609" s="490"/>
      <c r="I609" s="490"/>
      <c r="J609" s="490"/>
      <c r="K609" s="490"/>
      <c r="L609" s="490"/>
      <c r="M609" s="490"/>
      <c r="N609" s="490"/>
      <c r="O609" s="490"/>
      <c r="P609" s="490"/>
    </row>
    <row r="610" spans="1:20" ht="3" customHeight="1">
      <c r="A610" s="1"/>
      <c r="B610" s="1"/>
      <c r="C610" s="1"/>
      <c r="D610" s="1"/>
      <c r="E610" s="1"/>
      <c r="F610" s="1"/>
      <c r="G610" s="1"/>
      <c r="H610" s="1"/>
      <c r="I610" s="1"/>
      <c r="J610" s="1"/>
      <c r="K610" s="1"/>
      <c r="L610" s="1"/>
      <c r="M610" s="46"/>
      <c r="N610" s="1"/>
      <c r="O610" s="1"/>
      <c r="P610" s="1"/>
      <c r="Q610" s="51"/>
      <c r="R610" s="51"/>
      <c r="S610" s="51"/>
      <c r="T610" s="51"/>
    </row>
    <row r="611" spans="1:16" ht="16.5" thickBot="1">
      <c r="A611" s="285" t="s">
        <v>511</v>
      </c>
      <c r="B611" s="1"/>
      <c r="C611" s="1"/>
      <c r="D611" s="1"/>
      <c r="E611" s="1"/>
      <c r="F611" s="1"/>
      <c r="G611" s="285"/>
      <c r="H611" s="1"/>
      <c r="I611" s="1"/>
      <c r="J611" s="1"/>
      <c r="K611" s="1"/>
      <c r="L611" s="1"/>
      <c r="M611" s="1"/>
      <c r="N611" s="1"/>
      <c r="O611" s="1"/>
      <c r="P611" s="62" t="s">
        <v>509</v>
      </c>
    </row>
    <row r="612" spans="1:16" ht="13.5" thickBot="1">
      <c r="A612" s="491" t="s">
        <v>122</v>
      </c>
      <c r="B612" s="523"/>
      <c r="C612" s="523"/>
      <c r="D612" s="523"/>
      <c r="E612" s="523"/>
      <c r="F612" s="523"/>
      <c r="G612" s="523"/>
      <c r="H612" s="523"/>
      <c r="I612" s="523"/>
      <c r="J612" s="523"/>
      <c r="K612" s="523"/>
      <c r="L612" s="523"/>
      <c r="M612" s="523"/>
      <c r="N612" s="523"/>
      <c r="O612" s="523"/>
      <c r="P612" s="524"/>
    </row>
    <row r="613" spans="1:16" s="29" customFormat="1" ht="13.5" thickBot="1">
      <c r="A613" s="566" t="s">
        <v>123</v>
      </c>
      <c r="B613" s="486"/>
      <c r="C613" s="486"/>
      <c r="D613" s="485" t="s">
        <v>65</v>
      </c>
      <c r="E613" s="486"/>
      <c r="F613" s="486"/>
      <c r="G613" s="485" t="s">
        <v>66</v>
      </c>
      <c r="H613" s="486"/>
      <c r="I613" s="486"/>
      <c r="J613" s="502"/>
      <c r="K613" s="551"/>
      <c r="L613" s="551"/>
      <c r="M613" s="551"/>
      <c r="N613" s="551"/>
      <c r="O613" s="551"/>
      <c r="P613" s="95" t="s">
        <v>178</v>
      </c>
    </row>
    <row r="614" spans="1:20" ht="45" customHeight="1">
      <c r="A614" s="226" t="s">
        <v>124</v>
      </c>
      <c r="B614" s="183" t="s">
        <v>55</v>
      </c>
      <c r="C614" s="253">
        <v>0.05</v>
      </c>
      <c r="D614" s="141" t="s">
        <v>256</v>
      </c>
      <c r="E614" s="135">
        <v>1</v>
      </c>
      <c r="F614" s="190"/>
      <c r="G614" s="143" t="s">
        <v>257</v>
      </c>
      <c r="H614" s="135">
        <v>2</v>
      </c>
      <c r="I614" s="190"/>
      <c r="J614" s="565"/>
      <c r="K614" s="500"/>
      <c r="L614" s="500"/>
      <c r="M614" s="500"/>
      <c r="N614" s="500"/>
      <c r="O614" s="501"/>
      <c r="P614" s="263">
        <f aca="true" t="shared" si="145" ref="P614:P622">MAX(Q614:T614)</f>
        <v>0</v>
      </c>
      <c r="Q614" s="155">
        <f aca="true" t="shared" si="146" ref="Q614:Q620">IF(F614&gt;0,C614*E614,0)</f>
        <v>0</v>
      </c>
      <c r="R614" s="155">
        <f aca="true" t="shared" si="147" ref="R614:R620">IF(I614&gt;0,$C614*H614,0)</f>
        <v>0</v>
      </c>
      <c r="S614" s="155">
        <f aca="true" t="shared" si="148" ref="S614:S620">IF(L614&gt;0,$C614*K614,0)</f>
        <v>0</v>
      </c>
      <c r="T614" s="155">
        <f aca="true" t="shared" si="149" ref="T614:T620">IF(O614&gt;0,$C614*N614,0)</f>
        <v>0</v>
      </c>
    </row>
    <row r="615" spans="1:20" ht="45" customHeight="1">
      <c r="A615" s="561" t="s">
        <v>129</v>
      </c>
      <c r="B615" s="532"/>
      <c r="C615" s="254">
        <v>0.14</v>
      </c>
      <c r="D615" s="142" t="s">
        <v>130</v>
      </c>
      <c r="E615" s="55">
        <v>1</v>
      </c>
      <c r="F615" s="189"/>
      <c r="G615" s="59" t="s">
        <v>507</v>
      </c>
      <c r="H615" s="55">
        <v>2</v>
      </c>
      <c r="I615" s="189"/>
      <c r="J615" s="562"/>
      <c r="K615" s="431"/>
      <c r="L615" s="431"/>
      <c r="M615" s="431"/>
      <c r="N615" s="431"/>
      <c r="O615" s="498"/>
      <c r="P615" s="249">
        <f t="shared" si="145"/>
        <v>0</v>
      </c>
      <c r="Q615" s="155">
        <f t="shared" si="146"/>
        <v>0</v>
      </c>
      <c r="R615" s="155">
        <f t="shared" si="147"/>
        <v>0</v>
      </c>
      <c r="S615" s="155">
        <f t="shared" si="148"/>
        <v>0</v>
      </c>
      <c r="T615" s="155">
        <f t="shared" si="149"/>
        <v>0</v>
      </c>
    </row>
    <row r="616" spans="1:20" ht="45" customHeight="1">
      <c r="A616" s="561" t="s">
        <v>134</v>
      </c>
      <c r="B616" s="532"/>
      <c r="C616" s="254">
        <v>0.48</v>
      </c>
      <c r="D616" s="142" t="s">
        <v>26</v>
      </c>
      <c r="E616" s="55">
        <v>1</v>
      </c>
      <c r="F616" s="189"/>
      <c r="G616" s="59" t="s">
        <v>243</v>
      </c>
      <c r="H616" s="55">
        <v>2</v>
      </c>
      <c r="I616" s="189"/>
      <c r="J616" s="562"/>
      <c r="K616" s="431"/>
      <c r="L616" s="431"/>
      <c r="M616" s="431"/>
      <c r="N616" s="431"/>
      <c r="O616" s="498"/>
      <c r="P616" s="249">
        <f t="shared" si="145"/>
        <v>0</v>
      </c>
      <c r="Q616" s="155">
        <f t="shared" si="146"/>
        <v>0</v>
      </c>
      <c r="R616" s="155">
        <f t="shared" si="147"/>
        <v>0</v>
      </c>
      <c r="S616" s="155">
        <f t="shared" si="148"/>
        <v>0</v>
      </c>
      <c r="T616" s="155">
        <f t="shared" si="149"/>
        <v>0</v>
      </c>
    </row>
    <row r="617" spans="1:20" ht="45" customHeight="1">
      <c r="A617" s="561" t="s">
        <v>149</v>
      </c>
      <c r="B617" s="532"/>
      <c r="C617" s="254">
        <v>0.05</v>
      </c>
      <c r="D617" s="142" t="s">
        <v>476</v>
      </c>
      <c r="E617" s="55">
        <v>1</v>
      </c>
      <c r="F617" s="189"/>
      <c r="G617" s="59" t="s">
        <v>497</v>
      </c>
      <c r="H617" s="55">
        <v>2</v>
      </c>
      <c r="I617" s="189"/>
      <c r="J617" s="562"/>
      <c r="K617" s="431"/>
      <c r="L617" s="431"/>
      <c r="M617" s="431"/>
      <c r="N617" s="431"/>
      <c r="O617" s="498"/>
      <c r="P617" s="249">
        <f t="shared" si="145"/>
        <v>0</v>
      </c>
      <c r="Q617" s="155">
        <f t="shared" si="146"/>
        <v>0</v>
      </c>
      <c r="R617" s="155">
        <f t="shared" si="147"/>
        <v>0</v>
      </c>
      <c r="S617" s="155">
        <f t="shared" si="148"/>
        <v>0</v>
      </c>
      <c r="T617" s="155">
        <f t="shared" si="149"/>
        <v>0</v>
      </c>
    </row>
    <row r="618" spans="1:20" ht="45" customHeight="1">
      <c r="A618" s="561" t="s">
        <v>501</v>
      </c>
      <c r="B618" s="532"/>
      <c r="C618" s="254">
        <v>0.1</v>
      </c>
      <c r="D618" s="142" t="s">
        <v>498</v>
      </c>
      <c r="E618" s="55">
        <v>1</v>
      </c>
      <c r="F618" s="189"/>
      <c r="G618" s="59" t="s">
        <v>499</v>
      </c>
      <c r="H618" s="55">
        <v>2</v>
      </c>
      <c r="I618" s="189"/>
      <c r="J618" s="562"/>
      <c r="K618" s="431"/>
      <c r="L618" s="431"/>
      <c r="M618" s="431"/>
      <c r="N618" s="431"/>
      <c r="O618" s="498"/>
      <c r="P618" s="249">
        <f t="shared" si="145"/>
        <v>0</v>
      </c>
      <c r="Q618" s="155">
        <f t="shared" si="146"/>
        <v>0</v>
      </c>
      <c r="R618" s="155">
        <f t="shared" si="147"/>
        <v>0</v>
      </c>
      <c r="S618" s="155">
        <f t="shared" si="148"/>
        <v>0</v>
      </c>
      <c r="T618" s="155">
        <f t="shared" si="149"/>
        <v>0</v>
      </c>
    </row>
    <row r="619" spans="1:20" ht="45" customHeight="1">
      <c r="A619" s="561" t="s">
        <v>29</v>
      </c>
      <c r="B619" s="532"/>
      <c r="C619" s="254">
        <v>0.09</v>
      </c>
      <c r="D619" s="142" t="s">
        <v>38</v>
      </c>
      <c r="E619" s="55">
        <v>1</v>
      </c>
      <c r="F619" s="189"/>
      <c r="G619" s="59" t="s">
        <v>38</v>
      </c>
      <c r="H619" s="55">
        <v>2</v>
      </c>
      <c r="I619" s="189"/>
      <c r="J619" s="562"/>
      <c r="K619" s="431"/>
      <c r="L619" s="431"/>
      <c r="M619" s="431"/>
      <c r="N619" s="431"/>
      <c r="O619" s="498"/>
      <c r="P619" s="249">
        <f t="shared" si="145"/>
        <v>0</v>
      </c>
      <c r="Q619" s="155">
        <f t="shared" si="146"/>
        <v>0</v>
      </c>
      <c r="R619" s="155">
        <f t="shared" si="147"/>
        <v>0</v>
      </c>
      <c r="S619" s="155">
        <f t="shared" si="148"/>
        <v>0</v>
      </c>
      <c r="T619" s="155">
        <f t="shared" si="149"/>
        <v>0</v>
      </c>
    </row>
    <row r="620" spans="1:20" ht="45" customHeight="1">
      <c r="A620" s="561" t="s">
        <v>502</v>
      </c>
      <c r="B620" s="532"/>
      <c r="C620" s="254">
        <v>0.06</v>
      </c>
      <c r="D620" s="142" t="s">
        <v>504</v>
      </c>
      <c r="E620" s="55">
        <v>1</v>
      </c>
      <c r="F620" s="189"/>
      <c r="G620" s="59" t="s">
        <v>506</v>
      </c>
      <c r="H620" s="55">
        <v>2</v>
      </c>
      <c r="I620" s="189"/>
      <c r="J620" s="562"/>
      <c r="K620" s="431"/>
      <c r="L620" s="431"/>
      <c r="M620" s="431"/>
      <c r="N620" s="431"/>
      <c r="O620" s="498"/>
      <c r="P620" s="249">
        <f t="shared" si="145"/>
        <v>0</v>
      </c>
      <c r="Q620" s="155">
        <f t="shared" si="146"/>
        <v>0</v>
      </c>
      <c r="R620" s="155">
        <f t="shared" si="147"/>
        <v>0</v>
      </c>
      <c r="S620" s="155">
        <f t="shared" si="148"/>
        <v>0</v>
      </c>
      <c r="T620" s="155">
        <f t="shared" si="149"/>
        <v>0</v>
      </c>
    </row>
    <row r="621" spans="1:20" ht="45" customHeight="1">
      <c r="A621" s="561" t="s">
        <v>508</v>
      </c>
      <c r="B621" s="532"/>
      <c r="C621" s="254">
        <v>0.01</v>
      </c>
      <c r="D621" s="142" t="s">
        <v>189</v>
      </c>
      <c r="E621" s="55">
        <v>1</v>
      </c>
      <c r="F621" s="189"/>
      <c r="G621" s="59" t="s">
        <v>201</v>
      </c>
      <c r="H621" s="55">
        <v>2</v>
      </c>
      <c r="I621" s="189"/>
      <c r="J621" s="562"/>
      <c r="K621" s="431"/>
      <c r="L621" s="431"/>
      <c r="M621" s="431"/>
      <c r="N621" s="431"/>
      <c r="O621" s="498"/>
      <c r="P621" s="249">
        <f t="shared" si="145"/>
        <v>0</v>
      </c>
      <c r="Q621" s="155">
        <f>IF(F621&gt;0,C621*E621,0)</f>
        <v>0</v>
      </c>
      <c r="R621" s="155">
        <f>IF(I621&gt;0,$C621*H621,0)</f>
        <v>0</v>
      </c>
      <c r="S621" s="155">
        <f>IF(L621&gt;0,$C621*K621,0)</f>
        <v>0</v>
      </c>
      <c r="T621" s="155">
        <f>IF(O621&gt;0,$C621*N621,0)</f>
        <v>0</v>
      </c>
    </row>
    <row r="622" spans="1:20" ht="45" customHeight="1" thickBot="1">
      <c r="A622" s="563" t="s">
        <v>503</v>
      </c>
      <c r="B622" s="534"/>
      <c r="C622" s="255">
        <v>0.02</v>
      </c>
      <c r="D622" s="117" t="s">
        <v>505</v>
      </c>
      <c r="E622" s="104">
        <v>1</v>
      </c>
      <c r="F622" s="174"/>
      <c r="G622" s="103" t="s">
        <v>480</v>
      </c>
      <c r="H622" s="104">
        <v>2</v>
      </c>
      <c r="I622" s="174"/>
      <c r="J622" s="564"/>
      <c r="K622" s="495"/>
      <c r="L622" s="495"/>
      <c r="M622" s="495"/>
      <c r="N622" s="495"/>
      <c r="O622" s="496"/>
      <c r="P622" s="249">
        <f t="shared" si="145"/>
        <v>0</v>
      </c>
      <c r="Q622" s="155">
        <f>IF(F622&gt;0,C622*E622,0)</f>
        <v>0</v>
      </c>
      <c r="R622" s="155">
        <f>IF(I622&gt;0,$C622*H622,0)</f>
        <v>0</v>
      </c>
      <c r="S622" s="155">
        <f>IF(L622&gt;0,$C622*K622,0)</f>
        <v>0</v>
      </c>
      <c r="T622" s="155">
        <f>IF(O622&gt;0,$C622*N622,0)</f>
        <v>0</v>
      </c>
    </row>
    <row r="623" spans="1:16" ht="28.5" customHeight="1" thickBot="1">
      <c r="A623" s="1"/>
      <c r="B623" s="1"/>
      <c r="C623" s="1"/>
      <c r="D623" s="479" t="s">
        <v>168</v>
      </c>
      <c r="E623" s="481"/>
      <c r="F623" s="481"/>
      <c r="G623" s="479" t="s">
        <v>169</v>
      </c>
      <c r="H623" s="479"/>
      <c r="I623" s="479"/>
      <c r="J623" s="479" t="s">
        <v>170</v>
      </c>
      <c r="K623" s="560"/>
      <c r="L623" s="560"/>
      <c r="M623" s="287"/>
      <c r="N623" s="1"/>
      <c r="O623" s="1"/>
      <c r="P623" s="240">
        <f>SUM(P614:P622)</f>
        <v>0</v>
      </c>
    </row>
    <row r="624" spans="1:16" s="81" customFormat="1" ht="12">
      <c r="A624" s="79"/>
      <c r="B624" s="79"/>
      <c r="C624" s="79"/>
      <c r="D624" s="482"/>
      <c r="E624" s="476"/>
      <c r="F624" s="476"/>
      <c r="G624" s="473" t="s">
        <v>65</v>
      </c>
      <c r="H624" s="473"/>
      <c r="I624" s="473"/>
      <c r="J624" s="473" t="s">
        <v>171</v>
      </c>
      <c r="K624" s="473"/>
      <c r="L624" s="473"/>
      <c r="M624" s="288"/>
      <c r="N624" s="79"/>
      <c r="O624" s="79"/>
      <c r="P624" s="79"/>
    </row>
    <row r="625" spans="1:16" s="81" customFormat="1" ht="12.75" thickBot="1">
      <c r="A625" s="79"/>
      <c r="B625" s="79"/>
      <c r="C625" s="79"/>
      <c r="D625" s="469"/>
      <c r="E625" s="470"/>
      <c r="F625" s="470"/>
      <c r="G625" s="471" t="s">
        <v>66</v>
      </c>
      <c r="H625" s="471"/>
      <c r="I625" s="471"/>
      <c r="J625" s="471" t="s">
        <v>183</v>
      </c>
      <c r="K625" s="471"/>
      <c r="L625" s="471"/>
      <c r="M625" s="288"/>
      <c r="N625" s="79"/>
      <c r="O625" s="79"/>
      <c r="P625" s="79"/>
    </row>
    <row r="626" spans="1:16" s="237" customFormat="1" ht="8.25">
      <c r="A626" s="236"/>
      <c r="B626" s="236"/>
      <c r="C626" s="236"/>
      <c r="D626" s="267" t="s">
        <v>500</v>
      </c>
      <c r="E626" s="236"/>
      <c r="F626" s="236"/>
      <c r="G626" s="279"/>
      <c r="H626" s="279"/>
      <c r="I626" s="236"/>
      <c r="J626" s="236"/>
      <c r="K626" s="236"/>
      <c r="L626" s="236"/>
      <c r="M626" s="236"/>
      <c r="N626" s="236"/>
      <c r="O626" s="236"/>
      <c r="P626" s="236"/>
    </row>
    <row r="627" spans="1:16" ht="14.25">
      <c r="A627" s="1"/>
      <c r="B627" s="1"/>
      <c r="C627" s="1"/>
      <c r="D627" s="199"/>
      <c r="E627" s="1"/>
      <c r="F627" s="1"/>
      <c r="G627" s="1"/>
      <c r="H627" s="1"/>
      <c r="I627" s="1"/>
      <c r="J627" s="1"/>
      <c r="K627" s="1"/>
      <c r="L627" s="1"/>
      <c r="M627" s="1"/>
      <c r="N627" s="1"/>
      <c r="O627" s="1"/>
      <c r="P627" s="1"/>
    </row>
    <row r="628" spans="1:16" ht="1.5" customHeight="1">
      <c r="A628" s="66"/>
      <c r="B628" s="66"/>
      <c r="C628" s="66"/>
      <c r="D628" s="66"/>
      <c r="E628" s="66"/>
      <c r="F628" s="66"/>
      <c r="G628" s="66"/>
      <c r="H628" s="66"/>
      <c r="I628" s="66"/>
      <c r="J628" s="66"/>
      <c r="K628" s="66"/>
      <c r="L628" s="66"/>
      <c r="M628" s="66"/>
      <c r="N628" s="66"/>
      <c r="O628" s="66"/>
      <c r="P628" s="66"/>
    </row>
    <row r="629" spans="1:16" s="63" customFormat="1" ht="15">
      <c r="A629" s="76" t="s">
        <v>119</v>
      </c>
      <c r="B629" s="76"/>
      <c r="C629" s="76"/>
      <c r="D629" s="489" t="s">
        <v>96</v>
      </c>
      <c r="E629" s="490"/>
      <c r="F629" s="490"/>
      <c r="G629" s="490"/>
      <c r="H629" s="490"/>
      <c r="I629" s="490"/>
      <c r="J629" s="490"/>
      <c r="K629" s="490"/>
      <c r="L629" s="490"/>
      <c r="M629" s="490"/>
      <c r="N629" s="490"/>
      <c r="O629" s="490"/>
      <c r="P629" s="490"/>
    </row>
    <row r="630" spans="1:20" ht="3" customHeight="1">
      <c r="A630" s="1"/>
      <c r="B630" s="1"/>
      <c r="C630" s="1"/>
      <c r="D630" s="1"/>
      <c r="E630" s="1"/>
      <c r="F630" s="1"/>
      <c r="G630" s="1"/>
      <c r="H630" s="1"/>
      <c r="I630" s="1"/>
      <c r="J630" s="1"/>
      <c r="K630" s="1"/>
      <c r="L630" s="1"/>
      <c r="M630" s="46"/>
      <c r="N630" s="1"/>
      <c r="O630" s="1"/>
      <c r="P630" s="1"/>
      <c r="Q630" s="51"/>
      <c r="R630" s="51"/>
      <c r="S630" s="51"/>
      <c r="T630" s="51"/>
    </row>
    <row r="631" spans="1:16" ht="16.5" thickBot="1">
      <c r="A631" s="285" t="s">
        <v>510</v>
      </c>
      <c r="B631" s="1"/>
      <c r="C631" s="1"/>
      <c r="D631" s="1"/>
      <c r="E631" s="1"/>
      <c r="F631" s="1"/>
      <c r="G631" s="285"/>
      <c r="H631" s="1"/>
      <c r="I631" s="1"/>
      <c r="J631" s="1"/>
      <c r="K631" s="1"/>
      <c r="L631" s="1"/>
      <c r="M631" s="1"/>
      <c r="N631" s="1"/>
      <c r="O631" s="1"/>
      <c r="P631" s="62" t="s">
        <v>509</v>
      </c>
    </row>
    <row r="632" spans="1:16" ht="13.5" thickBot="1">
      <c r="A632" s="491" t="s">
        <v>122</v>
      </c>
      <c r="B632" s="523"/>
      <c r="C632" s="523"/>
      <c r="D632" s="523"/>
      <c r="E632" s="523"/>
      <c r="F632" s="523"/>
      <c r="G632" s="523"/>
      <c r="H632" s="523"/>
      <c r="I632" s="523"/>
      <c r="J632" s="523"/>
      <c r="K632" s="523"/>
      <c r="L632" s="523"/>
      <c r="M632" s="523"/>
      <c r="N632" s="523"/>
      <c r="O632" s="523"/>
      <c r="P632" s="524"/>
    </row>
    <row r="633" spans="1:16" s="29" customFormat="1" ht="13.5" thickBot="1">
      <c r="A633" s="566" t="s">
        <v>123</v>
      </c>
      <c r="B633" s="486"/>
      <c r="C633" s="486"/>
      <c r="D633" s="485" t="s">
        <v>65</v>
      </c>
      <c r="E633" s="486"/>
      <c r="F633" s="486"/>
      <c r="G633" s="485" t="s">
        <v>66</v>
      </c>
      <c r="H633" s="486"/>
      <c r="I633" s="486"/>
      <c r="J633" s="502"/>
      <c r="K633" s="551"/>
      <c r="L633" s="551"/>
      <c r="M633" s="551"/>
      <c r="N633" s="551"/>
      <c r="O633" s="551"/>
      <c r="P633" s="95" t="s">
        <v>178</v>
      </c>
    </row>
    <row r="634" spans="1:20" ht="45" customHeight="1">
      <c r="A634" s="559" t="s">
        <v>124</v>
      </c>
      <c r="B634" s="500"/>
      <c r="C634" s="253">
        <v>0.05</v>
      </c>
      <c r="D634" s="101" t="s">
        <v>125</v>
      </c>
      <c r="E634" s="135">
        <v>1</v>
      </c>
      <c r="F634" s="190"/>
      <c r="G634" s="58" t="s">
        <v>205</v>
      </c>
      <c r="H634" s="135">
        <v>2</v>
      </c>
      <c r="I634" s="190"/>
      <c r="J634" s="565"/>
      <c r="K634" s="500"/>
      <c r="L634" s="500"/>
      <c r="M634" s="500"/>
      <c r="N634" s="500"/>
      <c r="O634" s="501"/>
      <c r="P634" s="263">
        <f aca="true" t="shared" si="150" ref="P634:P642">MAX(Q634:T634)</f>
        <v>0</v>
      </c>
      <c r="Q634" s="155">
        <f aca="true" t="shared" si="151" ref="Q634:Q640">IF(F634&gt;0,C634*E634,0)</f>
        <v>0</v>
      </c>
      <c r="R634" s="155">
        <f aca="true" t="shared" si="152" ref="R634:R640">IF(I634&gt;0,$C634*H634,0)</f>
        <v>0</v>
      </c>
      <c r="S634" s="155">
        <f aca="true" t="shared" si="153" ref="S634:S640">IF(L634&gt;0,$C634*K634,0)</f>
        <v>0</v>
      </c>
      <c r="T634" s="155">
        <f aca="true" t="shared" si="154" ref="T634:T640">IF(O634&gt;0,$C634*N634,0)</f>
        <v>0</v>
      </c>
    </row>
    <row r="635" spans="1:20" ht="45" customHeight="1">
      <c r="A635" s="561" t="s">
        <v>129</v>
      </c>
      <c r="B635" s="532"/>
      <c r="C635" s="254">
        <v>0.14</v>
      </c>
      <c r="D635" s="58" t="s">
        <v>130</v>
      </c>
      <c r="E635" s="55">
        <v>1</v>
      </c>
      <c r="F635" s="189"/>
      <c r="G635" s="58" t="s">
        <v>507</v>
      </c>
      <c r="H635" s="55">
        <v>2</v>
      </c>
      <c r="I635" s="189"/>
      <c r="J635" s="562"/>
      <c r="K635" s="431"/>
      <c r="L635" s="431"/>
      <c r="M635" s="431"/>
      <c r="N635" s="431"/>
      <c r="O635" s="498"/>
      <c r="P635" s="249">
        <f t="shared" si="150"/>
        <v>0</v>
      </c>
      <c r="Q635" s="155">
        <f t="shared" si="151"/>
        <v>0</v>
      </c>
      <c r="R635" s="155">
        <f t="shared" si="152"/>
        <v>0</v>
      </c>
      <c r="S635" s="155">
        <f t="shared" si="153"/>
        <v>0</v>
      </c>
      <c r="T635" s="155">
        <f t="shared" si="154"/>
        <v>0</v>
      </c>
    </row>
    <row r="636" spans="1:20" ht="45" customHeight="1">
      <c r="A636" s="561" t="s">
        <v>134</v>
      </c>
      <c r="B636" s="532"/>
      <c r="C636" s="254">
        <v>0.48</v>
      </c>
      <c r="D636" s="58" t="s">
        <v>26</v>
      </c>
      <c r="E636" s="55">
        <v>1</v>
      </c>
      <c r="F636" s="189"/>
      <c r="G636" s="58" t="s">
        <v>243</v>
      </c>
      <c r="H636" s="55">
        <v>2</v>
      </c>
      <c r="I636" s="189"/>
      <c r="J636" s="562"/>
      <c r="K636" s="431"/>
      <c r="L636" s="431"/>
      <c r="M636" s="431"/>
      <c r="N636" s="431"/>
      <c r="O636" s="498"/>
      <c r="P636" s="249">
        <f t="shared" si="150"/>
        <v>0</v>
      </c>
      <c r="Q636" s="155">
        <f t="shared" si="151"/>
        <v>0</v>
      </c>
      <c r="R636" s="155">
        <f t="shared" si="152"/>
        <v>0</v>
      </c>
      <c r="S636" s="155">
        <f t="shared" si="153"/>
        <v>0</v>
      </c>
      <c r="T636" s="155">
        <f t="shared" si="154"/>
        <v>0</v>
      </c>
    </row>
    <row r="637" spans="1:20" ht="45" customHeight="1">
      <c r="A637" s="561" t="s">
        <v>149</v>
      </c>
      <c r="B637" s="532"/>
      <c r="C637" s="254">
        <v>0.05</v>
      </c>
      <c r="D637" s="58" t="s">
        <v>476</v>
      </c>
      <c r="E637" s="55">
        <v>1</v>
      </c>
      <c r="F637" s="189"/>
      <c r="G637" s="58" t="s">
        <v>497</v>
      </c>
      <c r="H637" s="55">
        <v>2</v>
      </c>
      <c r="I637" s="189"/>
      <c r="J637" s="562"/>
      <c r="K637" s="431"/>
      <c r="L637" s="431"/>
      <c r="M637" s="431"/>
      <c r="N637" s="431"/>
      <c r="O637" s="498"/>
      <c r="P637" s="249">
        <f t="shared" si="150"/>
        <v>0</v>
      </c>
      <c r="Q637" s="155">
        <f t="shared" si="151"/>
        <v>0</v>
      </c>
      <c r="R637" s="155">
        <f t="shared" si="152"/>
        <v>0</v>
      </c>
      <c r="S637" s="155">
        <f t="shared" si="153"/>
        <v>0</v>
      </c>
      <c r="T637" s="155">
        <f t="shared" si="154"/>
        <v>0</v>
      </c>
    </row>
    <row r="638" spans="1:20" ht="45" customHeight="1">
      <c r="A638" s="561" t="s">
        <v>501</v>
      </c>
      <c r="B638" s="532"/>
      <c r="C638" s="254">
        <v>0.1</v>
      </c>
      <c r="D638" s="58" t="s">
        <v>498</v>
      </c>
      <c r="E638" s="55">
        <v>1</v>
      </c>
      <c r="F638" s="189"/>
      <c r="G638" s="58" t="s">
        <v>499</v>
      </c>
      <c r="H638" s="55">
        <v>2</v>
      </c>
      <c r="I638" s="189"/>
      <c r="J638" s="562"/>
      <c r="K638" s="431"/>
      <c r="L638" s="431"/>
      <c r="M638" s="431"/>
      <c r="N638" s="431"/>
      <c r="O638" s="498"/>
      <c r="P638" s="249">
        <f t="shared" si="150"/>
        <v>0</v>
      </c>
      <c r="Q638" s="155">
        <f t="shared" si="151"/>
        <v>0</v>
      </c>
      <c r="R638" s="155">
        <f t="shared" si="152"/>
        <v>0</v>
      </c>
      <c r="S638" s="155">
        <f t="shared" si="153"/>
        <v>0</v>
      </c>
      <c r="T638" s="155">
        <f t="shared" si="154"/>
        <v>0</v>
      </c>
    </row>
    <row r="639" spans="1:20" ht="45" customHeight="1">
      <c r="A639" s="561" t="s">
        <v>29</v>
      </c>
      <c r="B639" s="532"/>
      <c r="C639" s="254">
        <v>0.09</v>
      </c>
      <c r="D639" s="58" t="s">
        <v>38</v>
      </c>
      <c r="E639" s="55">
        <v>1</v>
      </c>
      <c r="F639" s="189"/>
      <c r="G639" s="58" t="s">
        <v>38</v>
      </c>
      <c r="H639" s="55">
        <v>2</v>
      </c>
      <c r="I639" s="189"/>
      <c r="J639" s="562"/>
      <c r="K639" s="431"/>
      <c r="L639" s="431"/>
      <c r="M639" s="431"/>
      <c r="N639" s="431"/>
      <c r="O639" s="498"/>
      <c r="P639" s="249">
        <f t="shared" si="150"/>
        <v>0</v>
      </c>
      <c r="Q639" s="155">
        <f t="shared" si="151"/>
        <v>0</v>
      </c>
      <c r="R639" s="155">
        <f t="shared" si="152"/>
        <v>0</v>
      </c>
      <c r="S639" s="155">
        <f t="shared" si="153"/>
        <v>0</v>
      </c>
      <c r="T639" s="155">
        <f t="shared" si="154"/>
        <v>0</v>
      </c>
    </row>
    <row r="640" spans="1:20" ht="45" customHeight="1">
      <c r="A640" s="561" t="s">
        <v>502</v>
      </c>
      <c r="B640" s="532"/>
      <c r="C640" s="254">
        <v>0.06</v>
      </c>
      <c r="D640" s="58" t="s">
        <v>504</v>
      </c>
      <c r="E640" s="55">
        <v>1</v>
      </c>
      <c r="F640" s="189"/>
      <c r="G640" s="58" t="s">
        <v>506</v>
      </c>
      <c r="H640" s="55">
        <v>2</v>
      </c>
      <c r="I640" s="189"/>
      <c r="J640" s="562"/>
      <c r="K640" s="431"/>
      <c r="L640" s="431"/>
      <c r="M640" s="431"/>
      <c r="N640" s="431"/>
      <c r="O640" s="498"/>
      <c r="P640" s="249">
        <f t="shared" si="150"/>
        <v>0</v>
      </c>
      <c r="Q640" s="155">
        <f t="shared" si="151"/>
        <v>0</v>
      </c>
      <c r="R640" s="155">
        <f t="shared" si="152"/>
        <v>0</v>
      </c>
      <c r="S640" s="155">
        <f t="shared" si="153"/>
        <v>0</v>
      </c>
      <c r="T640" s="155">
        <f t="shared" si="154"/>
        <v>0</v>
      </c>
    </row>
    <row r="641" spans="1:20" ht="45" customHeight="1">
      <c r="A641" s="561" t="s">
        <v>508</v>
      </c>
      <c r="B641" s="532"/>
      <c r="C641" s="254">
        <v>0.01</v>
      </c>
      <c r="D641" s="58" t="s">
        <v>189</v>
      </c>
      <c r="E641" s="55">
        <v>1</v>
      </c>
      <c r="F641" s="189"/>
      <c r="G641" s="58" t="s">
        <v>201</v>
      </c>
      <c r="H641" s="55">
        <v>2</v>
      </c>
      <c r="I641" s="189"/>
      <c r="J641" s="562"/>
      <c r="K641" s="431"/>
      <c r="L641" s="431"/>
      <c r="M641" s="431"/>
      <c r="N641" s="431"/>
      <c r="O641" s="498"/>
      <c r="P641" s="249">
        <f t="shared" si="150"/>
        <v>0</v>
      </c>
      <c r="Q641" s="155">
        <f>IF(F641&gt;0,C641*E641,0)</f>
        <v>0</v>
      </c>
      <c r="R641" s="155">
        <f>IF(I641&gt;0,$C641*H641,0)</f>
        <v>0</v>
      </c>
      <c r="S641" s="155">
        <f>IF(L641&gt;0,$C641*K641,0)</f>
        <v>0</v>
      </c>
      <c r="T641" s="155">
        <f>IF(O641&gt;0,$C641*N641,0)</f>
        <v>0</v>
      </c>
    </row>
    <row r="642" spans="1:20" ht="45" customHeight="1" thickBot="1">
      <c r="A642" s="563" t="s">
        <v>503</v>
      </c>
      <c r="B642" s="534"/>
      <c r="C642" s="255">
        <v>0.02</v>
      </c>
      <c r="D642" s="103" t="s">
        <v>505</v>
      </c>
      <c r="E642" s="104">
        <v>1</v>
      </c>
      <c r="F642" s="174"/>
      <c r="G642" s="58" t="s">
        <v>480</v>
      </c>
      <c r="H642" s="104">
        <v>2</v>
      </c>
      <c r="I642" s="174"/>
      <c r="J642" s="564"/>
      <c r="K642" s="495"/>
      <c r="L642" s="495"/>
      <c r="M642" s="495"/>
      <c r="N642" s="495"/>
      <c r="O642" s="496"/>
      <c r="P642" s="249">
        <f t="shared" si="150"/>
        <v>0</v>
      </c>
      <c r="Q642" s="155">
        <f>IF(F642&gt;0,C642*E642,0)</f>
        <v>0</v>
      </c>
      <c r="R642" s="155">
        <f>IF(I642&gt;0,$C642*H642,0)</f>
        <v>0</v>
      </c>
      <c r="S642" s="155">
        <f>IF(L642&gt;0,$C642*K642,0)</f>
        <v>0</v>
      </c>
      <c r="T642" s="155">
        <f>IF(O642&gt;0,$C642*N642,0)</f>
        <v>0</v>
      </c>
    </row>
    <row r="643" spans="1:16" ht="28.5" customHeight="1" thickBot="1">
      <c r="A643" s="1"/>
      <c r="B643" s="1"/>
      <c r="C643" s="1"/>
      <c r="D643" s="479" t="s">
        <v>168</v>
      </c>
      <c r="E643" s="481"/>
      <c r="F643" s="481"/>
      <c r="G643" s="479" t="s">
        <v>169</v>
      </c>
      <c r="H643" s="479"/>
      <c r="I643" s="479"/>
      <c r="J643" s="479" t="s">
        <v>170</v>
      </c>
      <c r="K643" s="560"/>
      <c r="L643" s="560"/>
      <c r="M643" s="287"/>
      <c r="N643" s="1"/>
      <c r="O643" s="1"/>
      <c r="P643" s="240">
        <f>SUM(P634:P642)</f>
        <v>0</v>
      </c>
    </row>
    <row r="644" spans="1:16" s="81" customFormat="1" ht="12">
      <c r="A644" s="79"/>
      <c r="B644" s="79"/>
      <c r="C644" s="79"/>
      <c r="D644" s="482"/>
      <c r="E644" s="476"/>
      <c r="F644" s="476"/>
      <c r="G644" s="473" t="s">
        <v>65</v>
      </c>
      <c r="H644" s="473"/>
      <c r="I644" s="473"/>
      <c r="J644" s="473" t="s">
        <v>171</v>
      </c>
      <c r="K644" s="473"/>
      <c r="L644" s="473"/>
      <c r="M644" s="288"/>
      <c r="N644" s="79"/>
      <c r="O644" s="79"/>
      <c r="P644" s="79"/>
    </row>
    <row r="645" spans="1:16" s="81" customFormat="1" ht="12.75" thickBot="1">
      <c r="A645" s="79"/>
      <c r="B645" s="79"/>
      <c r="C645" s="79"/>
      <c r="D645" s="469"/>
      <c r="E645" s="470"/>
      <c r="F645" s="470"/>
      <c r="G645" s="471" t="s">
        <v>66</v>
      </c>
      <c r="H645" s="471"/>
      <c r="I645" s="471"/>
      <c r="J645" s="471" t="s">
        <v>183</v>
      </c>
      <c r="K645" s="471"/>
      <c r="L645" s="471"/>
      <c r="M645" s="288"/>
      <c r="N645" s="79"/>
      <c r="O645" s="79"/>
      <c r="P645" s="79"/>
    </row>
    <row r="646" spans="1:16" s="237" customFormat="1" ht="8.25">
      <c r="A646" s="236"/>
      <c r="B646" s="236"/>
      <c r="C646" s="236"/>
      <c r="D646" s="267" t="s">
        <v>500</v>
      </c>
      <c r="E646" s="236"/>
      <c r="F646" s="236"/>
      <c r="G646" s="279"/>
      <c r="H646" s="279"/>
      <c r="I646" s="236"/>
      <c r="J646" s="236"/>
      <c r="K646" s="236"/>
      <c r="L646" s="236"/>
      <c r="M646" s="236"/>
      <c r="N646" s="236"/>
      <c r="O646" s="236"/>
      <c r="P646" s="236"/>
    </row>
    <row r="647" spans="1:16" ht="1.5" customHeight="1">
      <c r="A647" s="66"/>
      <c r="B647" s="66"/>
      <c r="C647" s="66"/>
      <c r="D647" s="66"/>
      <c r="E647" s="66"/>
      <c r="F647" s="66"/>
      <c r="G647" s="66"/>
      <c r="H647" s="66"/>
      <c r="I647" s="66"/>
      <c r="J647" s="66"/>
      <c r="K647" s="66"/>
      <c r="L647" s="66"/>
      <c r="M647" s="66"/>
      <c r="N647" s="66"/>
      <c r="O647" s="66"/>
      <c r="P647" s="66"/>
    </row>
    <row r="648" spans="1:16" s="63" customFormat="1" ht="15">
      <c r="A648" s="76" t="s">
        <v>119</v>
      </c>
      <c r="B648" s="76"/>
      <c r="C648" s="76"/>
      <c r="D648" s="489" t="s">
        <v>96</v>
      </c>
      <c r="E648" s="490"/>
      <c r="F648" s="490"/>
      <c r="G648" s="490"/>
      <c r="H648" s="490"/>
      <c r="I648" s="490"/>
      <c r="J648" s="490"/>
      <c r="K648" s="490"/>
      <c r="L648" s="490"/>
      <c r="M648" s="490"/>
      <c r="N648" s="490"/>
      <c r="O648" s="490"/>
      <c r="P648" s="490"/>
    </row>
    <row r="649" spans="1:20" ht="3" customHeight="1">
      <c r="A649" s="1"/>
      <c r="B649" s="1"/>
      <c r="C649" s="1"/>
      <c r="D649" s="1"/>
      <c r="E649" s="1"/>
      <c r="F649" s="1"/>
      <c r="G649" s="1"/>
      <c r="H649" s="1"/>
      <c r="I649" s="1"/>
      <c r="J649" s="1"/>
      <c r="K649" s="1"/>
      <c r="L649" s="1"/>
      <c r="M649" s="46"/>
      <c r="N649" s="1"/>
      <c r="O649" s="1"/>
      <c r="P649" s="1"/>
      <c r="Q649" s="51"/>
      <c r="R649" s="51"/>
      <c r="S649" s="51"/>
      <c r="T649" s="51"/>
    </row>
    <row r="650" spans="1:17" s="63" customFormat="1" ht="15.75" thickBot="1">
      <c r="A650" s="96" t="s">
        <v>514</v>
      </c>
      <c r="B650" s="96"/>
      <c r="C650" s="96"/>
      <c r="D650" s="76"/>
      <c r="E650" s="76"/>
      <c r="F650" s="76"/>
      <c r="G650" s="76"/>
      <c r="H650" s="76"/>
      <c r="I650" s="76"/>
      <c r="J650" s="76"/>
      <c r="K650" s="76"/>
      <c r="L650" s="76"/>
      <c r="M650" s="76"/>
      <c r="N650" s="76"/>
      <c r="O650" s="76"/>
      <c r="P650" s="62" t="s">
        <v>515</v>
      </c>
      <c r="Q650" s="76"/>
    </row>
    <row r="651" spans="1:17" ht="13.5" thickBot="1">
      <c r="A651" s="491" t="s">
        <v>122</v>
      </c>
      <c r="B651" s="523"/>
      <c r="C651" s="523"/>
      <c r="D651" s="523"/>
      <c r="E651" s="523"/>
      <c r="F651" s="523"/>
      <c r="G651" s="523"/>
      <c r="H651" s="523"/>
      <c r="I651" s="523"/>
      <c r="J651" s="523"/>
      <c r="K651" s="523"/>
      <c r="L651" s="523"/>
      <c r="M651" s="523"/>
      <c r="N651" s="523"/>
      <c r="O651" s="523"/>
      <c r="P651" s="524"/>
      <c r="Q651" s="2"/>
    </row>
    <row r="652" spans="1:20" ht="13.5" thickBot="1">
      <c r="A652" s="513" t="s">
        <v>123</v>
      </c>
      <c r="B652" s="514"/>
      <c r="C652" s="514"/>
      <c r="D652" s="485" t="s">
        <v>65</v>
      </c>
      <c r="E652" s="486"/>
      <c r="F652" s="486"/>
      <c r="G652" s="485" t="s">
        <v>66</v>
      </c>
      <c r="H652" s="486"/>
      <c r="I652" s="486"/>
      <c r="J652" s="485" t="s">
        <v>67</v>
      </c>
      <c r="K652" s="486"/>
      <c r="L652" s="486"/>
      <c r="M652" s="502"/>
      <c r="N652" s="512"/>
      <c r="O652" s="512"/>
      <c r="P652" s="95" t="s">
        <v>178</v>
      </c>
      <c r="Q652" s="29"/>
      <c r="R652" s="29"/>
      <c r="S652" s="29"/>
      <c r="T652" s="29"/>
    </row>
    <row r="653" spans="1:20" ht="45" customHeight="1">
      <c r="A653" s="515" t="s">
        <v>518</v>
      </c>
      <c r="B653" s="516"/>
      <c r="C653" s="118">
        <v>0.09</v>
      </c>
      <c r="D653" s="143" t="s">
        <v>558</v>
      </c>
      <c r="E653" s="135">
        <v>1</v>
      </c>
      <c r="F653" s="190"/>
      <c r="G653" s="143" t="s">
        <v>526</v>
      </c>
      <c r="H653" s="135">
        <v>2</v>
      </c>
      <c r="I653" s="190"/>
      <c r="J653" s="143" t="s">
        <v>519</v>
      </c>
      <c r="K653" s="135">
        <v>3</v>
      </c>
      <c r="L653" s="190"/>
      <c r="M653" s="499"/>
      <c r="N653" s="500"/>
      <c r="O653" s="501"/>
      <c r="P653" s="263">
        <f aca="true" t="shared" si="155" ref="P653:P659">MAX(Q653:T653)</f>
        <v>0</v>
      </c>
      <c r="Q653" s="155">
        <f aca="true" t="shared" si="156" ref="Q653:Q658">IF(F653&gt;0,C653*E653,0)</f>
        <v>0</v>
      </c>
      <c r="R653" s="155">
        <f aca="true" t="shared" si="157" ref="R653:R658">IF(I653&gt;0,$C653*H653,0)</f>
        <v>0</v>
      </c>
      <c r="S653" s="155">
        <f aca="true" t="shared" si="158" ref="S653:S658">IF(L653&gt;0,$C653*K653,0)</f>
        <v>0</v>
      </c>
      <c r="T653" s="155">
        <f aca="true" t="shared" si="159" ref="T653:T658">IF(O653&gt;0,$C653*N653,0)</f>
        <v>0</v>
      </c>
    </row>
    <row r="654" spans="1:20" ht="45" customHeight="1">
      <c r="A654" s="506" t="s">
        <v>517</v>
      </c>
      <c r="B654" s="507"/>
      <c r="C654" s="119">
        <v>0.16</v>
      </c>
      <c r="D654" s="59" t="s">
        <v>559</v>
      </c>
      <c r="E654" s="55">
        <v>1</v>
      </c>
      <c r="F654" s="189"/>
      <c r="G654" s="59" t="s">
        <v>552</v>
      </c>
      <c r="H654" s="55">
        <v>2</v>
      </c>
      <c r="I654" s="189"/>
      <c r="J654" s="59" t="s">
        <v>520</v>
      </c>
      <c r="K654" s="55">
        <v>3</v>
      </c>
      <c r="L654" s="189"/>
      <c r="M654" s="497"/>
      <c r="N654" s="431"/>
      <c r="O654" s="498"/>
      <c r="P654" s="249">
        <f t="shared" si="155"/>
        <v>0</v>
      </c>
      <c r="Q654" s="155">
        <f t="shared" si="156"/>
        <v>0</v>
      </c>
      <c r="R654" s="155">
        <f t="shared" si="157"/>
        <v>0</v>
      </c>
      <c r="S654" s="155">
        <f t="shared" si="158"/>
        <v>0</v>
      </c>
      <c r="T654" s="155">
        <f t="shared" si="159"/>
        <v>0</v>
      </c>
    </row>
    <row r="655" spans="1:20" ht="45" customHeight="1">
      <c r="A655" s="506" t="s">
        <v>516</v>
      </c>
      <c r="B655" s="507"/>
      <c r="C655" s="119">
        <v>0.1</v>
      </c>
      <c r="D655" s="59"/>
      <c r="E655" s="55">
        <v>1</v>
      </c>
      <c r="F655" s="189"/>
      <c r="G655" s="59" t="s">
        <v>553</v>
      </c>
      <c r="H655" s="55">
        <v>2</v>
      </c>
      <c r="I655" s="189"/>
      <c r="J655" s="59" t="s">
        <v>521</v>
      </c>
      <c r="K655" s="55">
        <v>3</v>
      </c>
      <c r="L655" s="189"/>
      <c r="M655" s="497"/>
      <c r="N655" s="431"/>
      <c r="O655" s="498"/>
      <c r="P655" s="249">
        <f t="shared" si="155"/>
        <v>0</v>
      </c>
      <c r="Q655" s="155">
        <f t="shared" si="156"/>
        <v>0</v>
      </c>
      <c r="R655" s="155">
        <f t="shared" si="157"/>
        <v>0</v>
      </c>
      <c r="S655" s="155">
        <f t="shared" si="158"/>
        <v>0</v>
      </c>
      <c r="T655" s="155">
        <f t="shared" si="159"/>
        <v>0</v>
      </c>
    </row>
    <row r="656" spans="1:20" ht="45" customHeight="1">
      <c r="A656" s="506" t="s">
        <v>134</v>
      </c>
      <c r="B656" s="507"/>
      <c r="C656" s="119">
        <v>0.48</v>
      </c>
      <c r="D656" s="59" t="s">
        <v>560</v>
      </c>
      <c r="E656" s="55">
        <v>1</v>
      </c>
      <c r="F656" s="189"/>
      <c r="G656" s="59" t="s">
        <v>554</v>
      </c>
      <c r="H656" s="55">
        <v>2</v>
      </c>
      <c r="I656" s="189"/>
      <c r="J656" s="59" t="s">
        <v>522</v>
      </c>
      <c r="K656" s="55">
        <v>3</v>
      </c>
      <c r="L656" s="189"/>
      <c r="M656" s="497"/>
      <c r="N656" s="431"/>
      <c r="O656" s="498"/>
      <c r="P656" s="249">
        <f t="shared" si="155"/>
        <v>0</v>
      </c>
      <c r="Q656" s="155">
        <f t="shared" si="156"/>
        <v>0</v>
      </c>
      <c r="R656" s="155">
        <f t="shared" si="157"/>
        <v>0</v>
      </c>
      <c r="S656" s="155">
        <f t="shared" si="158"/>
        <v>0</v>
      </c>
      <c r="T656" s="155">
        <f t="shared" si="159"/>
        <v>0</v>
      </c>
    </row>
    <row r="657" spans="1:20" ht="45" customHeight="1">
      <c r="A657" s="506" t="s">
        <v>139</v>
      </c>
      <c r="B657" s="507"/>
      <c r="C657" s="119">
        <v>0.05</v>
      </c>
      <c r="D657" s="59" t="s">
        <v>555</v>
      </c>
      <c r="E657" s="55">
        <v>1</v>
      </c>
      <c r="F657" s="189"/>
      <c r="G657" s="59" t="s">
        <v>555</v>
      </c>
      <c r="H657" s="55">
        <v>2</v>
      </c>
      <c r="I657" s="189"/>
      <c r="J657" s="59" t="s">
        <v>523</v>
      </c>
      <c r="K657" s="55">
        <v>3</v>
      </c>
      <c r="L657" s="189"/>
      <c r="M657" s="497"/>
      <c r="N657" s="431"/>
      <c r="O657" s="498"/>
      <c r="P657" s="249">
        <f t="shared" si="155"/>
        <v>0</v>
      </c>
      <c r="Q657" s="155">
        <f t="shared" si="156"/>
        <v>0</v>
      </c>
      <c r="R657" s="155">
        <f t="shared" si="157"/>
        <v>0</v>
      </c>
      <c r="S657" s="155">
        <f t="shared" si="158"/>
        <v>0</v>
      </c>
      <c r="T657" s="155">
        <f t="shared" si="159"/>
        <v>0</v>
      </c>
    </row>
    <row r="658" spans="1:20" ht="45" customHeight="1">
      <c r="A658" s="506" t="s">
        <v>159</v>
      </c>
      <c r="B658" s="507"/>
      <c r="C658" s="119">
        <v>0.08</v>
      </c>
      <c r="D658" s="59" t="s">
        <v>561</v>
      </c>
      <c r="E658" s="55">
        <v>1</v>
      </c>
      <c r="F658" s="189"/>
      <c r="G658" s="59" t="s">
        <v>556</v>
      </c>
      <c r="H658" s="55">
        <v>2</v>
      </c>
      <c r="I658" s="189"/>
      <c r="J658" s="59" t="s">
        <v>524</v>
      </c>
      <c r="K658" s="55">
        <v>3</v>
      </c>
      <c r="L658" s="189"/>
      <c r="M658" s="497"/>
      <c r="N658" s="431"/>
      <c r="O658" s="498"/>
      <c r="P658" s="249">
        <f t="shared" si="155"/>
        <v>0</v>
      </c>
      <c r="Q658" s="155">
        <f t="shared" si="156"/>
        <v>0</v>
      </c>
      <c r="R658" s="155">
        <f t="shared" si="157"/>
        <v>0</v>
      </c>
      <c r="S658" s="155">
        <f t="shared" si="158"/>
        <v>0</v>
      </c>
      <c r="T658" s="155">
        <f t="shared" si="159"/>
        <v>0</v>
      </c>
    </row>
    <row r="659" spans="1:20" ht="45" customHeight="1" thickBot="1">
      <c r="A659" s="508" t="s">
        <v>234</v>
      </c>
      <c r="B659" s="509"/>
      <c r="C659" s="120">
        <v>0.04</v>
      </c>
      <c r="D659" s="103" t="s">
        <v>557</v>
      </c>
      <c r="E659" s="104">
        <v>1</v>
      </c>
      <c r="F659" s="174"/>
      <c r="G659" s="103" t="s">
        <v>557</v>
      </c>
      <c r="H659" s="104">
        <v>2</v>
      </c>
      <c r="I659" s="174"/>
      <c r="J659" s="103" t="s">
        <v>525</v>
      </c>
      <c r="K659" s="104">
        <v>3</v>
      </c>
      <c r="L659" s="174"/>
      <c r="M659" s="494"/>
      <c r="N659" s="495"/>
      <c r="O659" s="496"/>
      <c r="P659" s="249">
        <f t="shared" si="155"/>
        <v>0</v>
      </c>
      <c r="Q659" s="155">
        <f>IF(F659&gt;0,C659*E659,0)</f>
        <v>0</v>
      </c>
      <c r="R659" s="155">
        <f>IF(I659&gt;0,$C659*H659,0)</f>
        <v>0</v>
      </c>
      <c r="S659" s="155">
        <f>IF(L659&gt;0,$C659*K659,0)</f>
        <v>0</v>
      </c>
      <c r="T659" s="155">
        <f>IF(O659&gt;0,$C659*N659,0)</f>
        <v>0</v>
      </c>
    </row>
    <row r="660" spans="1:16" ht="28.5" customHeight="1" thickBot="1">
      <c r="A660" s="2"/>
      <c r="B660" s="2"/>
      <c r="C660" s="2"/>
      <c r="D660" s="520" t="s">
        <v>168</v>
      </c>
      <c r="E660" s="521"/>
      <c r="F660" s="522"/>
      <c r="G660" s="479" t="s">
        <v>169</v>
      </c>
      <c r="H660" s="481"/>
      <c r="I660" s="481"/>
      <c r="J660" s="479" t="s">
        <v>170</v>
      </c>
      <c r="K660" s="552"/>
      <c r="L660" s="552"/>
      <c r="M660" s="287"/>
      <c r="N660" s="286"/>
      <c r="O660" s="286"/>
      <c r="P660" s="240">
        <f>SUM(P653:P659)</f>
        <v>0</v>
      </c>
    </row>
    <row r="661" spans="1:17" s="81" customFormat="1" ht="12">
      <c r="A661" s="211"/>
      <c r="B661" s="211"/>
      <c r="C661" s="211"/>
      <c r="D661" s="554"/>
      <c r="E661" s="555"/>
      <c r="F661" s="555"/>
      <c r="G661" s="473" t="s">
        <v>65</v>
      </c>
      <c r="H661" s="473"/>
      <c r="I661" s="473"/>
      <c r="J661" s="473" t="s">
        <v>171</v>
      </c>
      <c r="K661" s="553"/>
      <c r="L661" s="553"/>
      <c r="M661" s="211"/>
      <c r="N661" s="316"/>
      <c r="O661" s="316"/>
      <c r="P661" s="317"/>
      <c r="Q661" s="212"/>
    </row>
    <row r="662" spans="1:17" s="81" customFormat="1" ht="12">
      <c r="A662" s="211"/>
      <c r="B662" s="211"/>
      <c r="C662" s="211"/>
      <c r="D662" s="556"/>
      <c r="E662" s="555"/>
      <c r="F662" s="555"/>
      <c r="G662" s="473" t="s">
        <v>66</v>
      </c>
      <c r="H662" s="473"/>
      <c r="I662" s="473"/>
      <c r="J662" s="473" t="s">
        <v>172</v>
      </c>
      <c r="K662" s="553"/>
      <c r="L662" s="553"/>
      <c r="M662" s="211"/>
      <c r="N662" s="318"/>
      <c r="O662" s="318"/>
      <c r="P662" s="79"/>
      <c r="Q662" s="79"/>
    </row>
    <row r="663" spans="1:17" s="81" customFormat="1" ht="12.75" thickBot="1">
      <c r="A663" s="211"/>
      <c r="B663" s="211"/>
      <c r="C663" s="211"/>
      <c r="D663" s="557"/>
      <c r="E663" s="558"/>
      <c r="F663" s="558"/>
      <c r="G663" s="471" t="s">
        <v>67</v>
      </c>
      <c r="H663" s="471"/>
      <c r="I663" s="471"/>
      <c r="J663" s="471" t="s">
        <v>211</v>
      </c>
      <c r="K663" s="550"/>
      <c r="L663" s="550"/>
      <c r="M663" s="211"/>
      <c r="N663" s="316"/>
      <c r="O663" s="316"/>
      <c r="P663" s="79"/>
      <c r="Q663" s="79"/>
    </row>
    <row r="664" spans="1:17" ht="14.25">
      <c r="A664" s="1"/>
      <c r="B664" s="1"/>
      <c r="C664" s="1"/>
      <c r="D664" s="289"/>
      <c r="E664" s="289"/>
      <c r="F664" s="289"/>
      <c r="G664" s="289"/>
      <c r="H664" s="289"/>
      <c r="I664" s="289"/>
      <c r="J664" s="289"/>
      <c r="K664" s="289"/>
      <c r="L664" s="289"/>
      <c r="M664" s="289"/>
      <c r="N664" s="1"/>
      <c r="O664" s="1"/>
      <c r="P664" s="1"/>
      <c r="Q664" s="1"/>
    </row>
    <row r="665" spans="1:16" ht="1.5" customHeight="1">
      <c r="A665" s="66"/>
      <c r="B665" s="66"/>
      <c r="C665" s="66"/>
      <c r="D665" s="66"/>
      <c r="E665" s="66"/>
      <c r="F665" s="66"/>
      <c r="G665" s="66"/>
      <c r="H665" s="66"/>
      <c r="I665" s="66"/>
      <c r="J665" s="66"/>
      <c r="K665" s="66"/>
      <c r="L665" s="66"/>
      <c r="M665" s="66"/>
      <c r="N665" s="66"/>
      <c r="O665" s="66"/>
      <c r="P665" s="66"/>
    </row>
    <row r="666" spans="1:16" s="63" customFormat="1" ht="15">
      <c r="A666" s="76" t="s">
        <v>119</v>
      </c>
      <c r="B666" s="76"/>
      <c r="C666" s="76"/>
      <c r="D666" s="489" t="s">
        <v>96</v>
      </c>
      <c r="E666" s="490"/>
      <c r="F666" s="490"/>
      <c r="G666" s="490"/>
      <c r="H666" s="490"/>
      <c r="I666" s="490"/>
      <c r="J666" s="490"/>
      <c r="K666" s="490"/>
      <c r="L666" s="490"/>
      <c r="M666" s="490"/>
      <c r="N666" s="490"/>
      <c r="O666" s="490"/>
      <c r="P666" s="490"/>
    </row>
    <row r="667" spans="1:20" ht="3" customHeight="1">
      <c r="A667" s="1"/>
      <c r="B667" s="1"/>
      <c r="C667" s="1"/>
      <c r="D667" s="1"/>
      <c r="E667" s="1"/>
      <c r="F667" s="1"/>
      <c r="G667" s="1"/>
      <c r="H667" s="1"/>
      <c r="I667" s="1"/>
      <c r="J667" s="1"/>
      <c r="K667" s="1"/>
      <c r="L667" s="1"/>
      <c r="M667" s="46"/>
      <c r="N667" s="1"/>
      <c r="O667" s="1"/>
      <c r="P667" s="1"/>
      <c r="Q667" s="51"/>
      <c r="R667" s="51"/>
      <c r="S667" s="51"/>
      <c r="T667" s="51"/>
    </row>
    <row r="668" spans="1:16" s="63" customFormat="1" ht="15.75" thickBot="1">
      <c r="A668" s="96" t="s">
        <v>562</v>
      </c>
      <c r="B668" s="96"/>
      <c r="C668" s="96"/>
      <c r="D668" s="76"/>
      <c r="E668" s="76"/>
      <c r="F668" s="76"/>
      <c r="G668" s="76"/>
      <c r="H668" s="76"/>
      <c r="I668" s="76"/>
      <c r="J668" s="76"/>
      <c r="K668" s="76"/>
      <c r="L668" s="76"/>
      <c r="M668" s="76"/>
      <c r="N668" s="76"/>
      <c r="O668" s="76"/>
      <c r="P668" s="62" t="s">
        <v>563</v>
      </c>
    </row>
    <row r="669" spans="1:16" ht="13.5" thickBot="1">
      <c r="A669" s="485" t="s">
        <v>122</v>
      </c>
      <c r="B669" s="551"/>
      <c r="C669" s="551"/>
      <c r="D669" s="551"/>
      <c r="E669" s="551"/>
      <c r="F669" s="551"/>
      <c r="G669" s="551"/>
      <c r="H669" s="551"/>
      <c r="I669" s="551"/>
      <c r="J669" s="551"/>
      <c r="K669" s="551"/>
      <c r="L669" s="551"/>
      <c r="M669" s="551"/>
      <c r="N669" s="551"/>
      <c r="O669" s="551"/>
      <c r="P669" s="551"/>
    </row>
    <row r="670" spans="1:20" ht="13.5" thickBot="1">
      <c r="A670" s="504" t="s">
        <v>123</v>
      </c>
      <c r="B670" s="505"/>
      <c r="C670" s="505"/>
      <c r="D670" s="485" t="s">
        <v>65</v>
      </c>
      <c r="E670" s="486"/>
      <c r="F670" s="486"/>
      <c r="G670" s="485" t="s">
        <v>66</v>
      </c>
      <c r="H670" s="486"/>
      <c r="I670" s="486"/>
      <c r="J670" s="485" t="s">
        <v>67</v>
      </c>
      <c r="K670" s="486"/>
      <c r="L670" s="486"/>
      <c r="M670" s="502"/>
      <c r="N670" s="503"/>
      <c r="O670" s="503"/>
      <c r="P670" s="95" t="s">
        <v>178</v>
      </c>
      <c r="Q670" s="29"/>
      <c r="R670" s="29"/>
      <c r="S670" s="29"/>
      <c r="T670" s="29"/>
    </row>
    <row r="671" spans="1:20" s="12" customFormat="1" ht="45" customHeight="1">
      <c r="A671" s="515" t="s">
        <v>518</v>
      </c>
      <c r="B671" s="500"/>
      <c r="C671" s="118">
        <v>0.08</v>
      </c>
      <c r="D671" s="143" t="s">
        <v>568</v>
      </c>
      <c r="E671" s="135">
        <v>1</v>
      </c>
      <c r="F671" s="190"/>
      <c r="G671" s="143" t="s">
        <v>577</v>
      </c>
      <c r="H671" s="135">
        <v>2</v>
      </c>
      <c r="I671" s="190"/>
      <c r="J671" s="143" t="s">
        <v>585</v>
      </c>
      <c r="K671" s="135">
        <v>3</v>
      </c>
      <c r="L671" s="190"/>
      <c r="M671" s="499"/>
      <c r="N671" s="500"/>
      <c r="O671" s="501"/>
      <c r="P671" s="263">
        <f aca="true" t="shared" si="160" ref="P671:P679">MAX(Q671:T671)</f>
        <v>0</v>
      </c>
      <c r="Q671" s="155">
        <f aca="true" t="shared" si="161" ref="Q671:Q677">IF(F671&gt;0,C671*E671,0)</f>
        <v>0</v>
      </c>
      <c r="R671" s="155">
        <f aca="true" t="shared" si="162" ref="R671:R677">IF(I671&gt;0,$C671*H671,0)</f>
        <v>0</v>
      </c>
      <c r="S671" s="155">
        <f aca="true" t="shared" si="163" ref="S671:S677">IF(L671&gt;0,$C671*K671,0)</f>
        <v>0</v>
      </c>
      <c r="T671" s="155">
        <f aca="true" t="shared" si="164" ref="T671:T677">IF(O671&gt;0,$C671*N671,0)</f>
        <v>0</v>
      </c>
    </row>
    <row r="672" spans="1:20" s="12" customFormat="1" ht="45" customHeight="1">
      <c r="A672" s="506" t="s">
        <v>517</v>
      </c>
      <c r="B672" s="484"/>
      <c r="C672" s="119">
        <v>0.15</v>
      </c>
      <c r="D672" s="59" t="s">
        <v>569</v>
      </c>
      <c r="E672" s="55">
        <v>1</v>
      </c>
      <c r="F672" s="189"/>
      <c r="G672" s="59" t="s">
        <v>578</v>
      </c>
      <c r="H672" s="55">
        <v>2</v>
      </c>
      <c r="I672" s="189"/>
      <c r="J672" s="59" t="s">
        <v>586</v>
      </c>
      <c r="K672" s="55">
        <v>3</v>
      </c>
      <c r="L672" s="189"/>
      <c r="M672" s="497"/>
      <c r="N672" s="431"/>
      <c r="O672" s="498"/>
      <c r="P672" s="249">
        <f t="shared" si="160"/>
        <v>0</v>
      </c>
      <c r="Q672" s="155">
        <f t="shared" si="161"/>
        <v>0</v>
      </c>
      <c r="R672" s="155">
        <f t="shared" si="162"/>
        <v>0</v>
      </c>
      <c r="S672" s="155">
        <f t="shared" si="163"/>
        <v>0</v>
      </c>
      <c r="T672" s="155">
        <f t="shared" si="164"/>
        <v>0</v>
      </c>
    </row>
    <row r="673" spans="1:20" s="12" customFormat="1" ht="45" customHeight="1">
      <c r="A673" s="506" t="s">
        <v>516</v>
      </c>
      <c r="B673" s="484"/>
      <c r="C673" s="119">
        <v>0.12</v>
      </c>
      <c r="D673" s="59" t="s">
        <v>570</v>
      </c>
      <c r="E673" s="55">
        <v>1</v>
      </c>
      <c r="F673" s="189"/>
      <c r="G673" s="59" t="s">
        <v>579</v>
      </c>
      <c r="H673" s="55">
        <v>2</v>
      </c>
      <c r="I673" s="189"/>
      <c r="J673" s="59" t="s">
        <v>587</v>
      </c>
      <c r="K673" s="55">
        <v>3</v>
      </c>
      <c r="L673" s="189"/>
      <c r="M673" s="497"/>
      <c r="N673" s="431"/>
      <c r="O673" s="498"/>
      <c r="P673" s="249">
        <f t="shared" si="160"/>
        <v>0</v>
      </c>
      <c r="Q673" s="155">
        <f t="shared" si="161"/>
        <v>0</v>
      </c>
      <c r="R673" s="155">
        <f t="shared" si="162"/>
        <v>0</v>
      </c>
      <c r="S673" s="155">
        <f t="shared" si="163"/>
        <v>0</v>
      </c>
      <c r="T673" s="155">
        <f t="shared" si="164"/>
        <v>0</v>
      </c>
    </row>
    <row r="674" spans="1:20" s="12" customFormat="1" ht="45" customHeight="1">
      <c r="A674" s="506" t="s">
        <v>134</v>
      </c>
      <c r="B674" s="484"/>
      <c r="C674" s="119">
        <v>0.45</v>
      </c>
      <c r="D674" s="59" t="s">
        <v>571</v>
      </c>
      <c r="E674" s="55">
        <v>1</v>
      </c>
      <c r="F674" s="189"/>
      <c r="G674" s="59" t="s">
        <v>580</v>
      </c>
      <c r="H674" s="55">
        <v>2</v>
      </c>
      <c r="I674" s="189"/>
      <c r="J674" s="59" t="s">
        <v>588</v>
      </c>
      <c r="K674" s="55">
        <v>3</v>
      </c>
      <c r="L674" s="189"/>
      <c r="M674" s="497"/>
      <c r="N674" s="431"/>
      <c r="O674" s="498"/>
      <c r="P674" s="249">
        <f t="shared" si="160"/>
        <v>0</v>
      </c>
      <c r="Q674" s="155">
        <f t="shared" si="161"/>
        <v>0</v>
      </c>
      <c r="R674" s="155">
        <f t="shared" si="162"/>
        <v>0</v>
      </c>
      <c r="S674" s="155">
        <f t="shared" si="163"/>
        <v>0</v>
      </c>
      <c r="T674" s="155">
        <f t="shared" si="164"/>
        <v>0</v>
      </c>
    </row>
    <row r="675" spans="1:20" s="12" customFormat="1" ht="45" customHeight="1">
      <c r="A675" s="506" t="s">
        <v>564</v>
      </c>
      <c r="B675" s="484"/>
      <c r="C675" s="119">
        <v>0.04</v>
      </c>
      <c r="D675" s="59" t="s">
        <v>572</v>
      </c>
      <c r="E675" s="55">
        <v>1</v>
      </c>
      <c r="F675" s="189"/>
      <c r="G675" s="59" t="s">
        <v>581</v>
      </c>
      <c r="H675" s="55">
        <v>2</v>
      </c>
      <c r="I675" s="189"/>
      <c r="J675" s="59" t="s">
        <v>589</v>
      </c>
      <c r="K675" s="55">
        <v>3</v>
      </c>
      <c r="L675" s="189"/>
      <c r="M675" s="497"/>
      <c r="N675" s="431"/>
      <c r="O675" s="498"/>
      <c r="P675" s="249">
        <f t="shared" si="160"/>
        <v>0</v>
      </c>
      <c r="Q675" s="155">
        <f t="shared" si="161"/>
        <v>0</v>
      </c>
      <c r="R675" s="155">
        <f t="shared" si="162"/>
        <v>0</v>
      </c>
      <c r="S675" s="155">
        <f t="shared" si="163"/>
        <v>0</v>
      </c>
      <c r="T675" s="155">
        <f t="shared" si="164"/>
        <v>0</v>
      </c>
    </row>
    <row r="676" spans="1:20" s="12" customFormat="1" ht="45" customHeight="1">
      <c r="A676" s="506" t="s">
        <v>565</v>
      </c>
      <c r="B676" s="484"/>
      <c r="C676" s="119">
        <v>0.04</v>
      </c>
      <c r="D676" s="59" t="s">
        <v>573</v>
      </c>
      <c r="E676" s="55">
        <v>1</v>
      </c>
      <c r="F676" s="189"/>
      <c r="G676" s="59" t="s">
        <v>582</v>
      </c>
      <c r="H676" s="55">
        <v>2</v>
      </c>
      <c r="I676" s="189"/>
      <c r="J676" s="59" t="s">
        <v>590</v>
      </c>
      <c r="K676" s="55">
        <v>3</v>
      </c>
      <c r="L676" s="189"/>
      <c r="M676" s="497"/>
      <c r="N676" s="431"/>
      <c r="O676" s="498"/>
      <c r="P676" s="249">
        <f t="shared" si="160"/>
        <v>0</v>
      </c>
      <c r="Q676" s="155">
        <f t="shared" si="161"/>
        <v>0</v>
      </c>
      <c r="R676" s="155">
        <f t="shared" si="162"/>
        <v>0</v>
      </c>
      <c r="S676" s="155">
        <f t="shared" si="163"/>
        <v>0</v>
      </c>
      <c r="T676" s="155">
        <f t="shared" si="164"/>
        <v>0</v>
      </c>
    </row>
    <row r="677" spans="1:20" s="12" customFormat="1" ht="45" customHeight="1">
      <c r="A677" s="506" t="s">
        <v>566</v>
      </c>
      <c r="B677" s="484"/>
      <c r="C677" s="119">
        <v>0.04</v>
      </c>
      <c r="D677" s="59" t="s">
        <v>574</v>
      </c>
      <c r="E677" s="55">
        <v>1</v>
      </c>
      <c r="F677" s="189"/>
      <c r="G677" s="59" t="s">
        <v>583</v>
      </c>
      <c r="H677" s="55">
        <v>2</v>
      </c>
      <c r="I677" s="189"/>
      <c r="J677" s="59" t="s">
        <v>591</v>
      </c>
      <c r="K677" s="55">
        <v>3</v>
      </c>
      <c r="L677" s="189"/>
      <c r="M677" s="497"/>
      <c r="N677" s="431"/>
      <c r="O677" s="498"/>
      <c r="P677" s="249">
        <f t="shared" si="160"/>
        <v>0</v>
      </c>
      <c r="Q677" s="155">
        <f t="shared" si="161"/>
        <v>0</v>
      </c>
      <c r="R677" s="155">
        <f t="shared" si="162"/>
        <v>0</v>
      </c>
      <c r="S677" s="155">
        <f t="shared" si="163"/>
        <v>0</v>
      </c>
      <c r="T677" s="155">
        <f t="shared" si="164"/>
        <v>0</v>
      </c>
    </row>
    <row r="678" spans="1:20" s="12" customFormat="1" ht="45" customHeight="1">
      <c r="A678" s="506" t="s">
        <v>567</v>
      </c>
      <c r="B678" s="484"/>
      <c r="C678" s="119">
        <v>0.04</v>
      </c>
      <c r="D678" s="59" t="s">
        <v>575</v>
      </c>
      <c r="E678" s="55">
        <v>1</v>
      </c>
      <c r="F678" s="189"/>
      <c r="G678" s="59" t="s">
        <v>584</v>
      </c>
      <c r="H678" s="55">
        <v>2</v>
      </c>
      <c r="I678" s="189"/>
      <c r="J678" s="59" t="s">
        <v>592</v>
      </c>
      <c r="K678" s="55">
        <v>3</v>
      </c>
      <c r="L678" s="189"/>
      <c r="M678" s="497"/>
      <c r="N678" s="431"/>
      <c r="O678" s="498"/>
      <c r="P678" s="249">
        <f t="shared" si="160"/>
        <v>0</v>
      </c>
      <c r="Q678" s="155">
        <f>IF(F678&gt;0,C678*E678,0)</f>
        <v>0</v>
      </c>
      <c r="R678" s="155">
        <f>IF(I678&gt;0,$C678*H678,0)</f>
        <v>0</v>
      </c>
      <c r="S678" s="155">
        <f>IF(L678&gt;0,$C678*K678,0)</f>
        <v>0</v>
      </c>
      <c r="T678" s="155">
        <f>IF(O678&gt;0,$C678*N678,0)</f>
        <v>0</v>
      </c>
    </row>
    <row r="679" spans="1:20" s="12" customFormat="1" ht="45" customHeight="1" thickBot="1">
      <c r="A679" s="508" t="s">
        <v>29</v>
      </c>
      <c r="B679" s="478"/>
      <c r="C679" s="120">
        <v>0.04</v>
      </c>
      <c r="D679" s="103" t="s">
        <v>576</v>
      </c>
      <c r="E679" s="104">
        <v>1</v>
      </c>
      <c r="F679" s="174"/>
      <c r="G679" s="103" t="s">
        <v>576</v>
      </c>
      <c r="H679" s="104">
        <v>2</v>
      </c>
      <c r="I679" s="174"/>
      <c r="J679" s="103" t="s">
        <v>593</v>
      </c>
      <c r="K679" s="104">
        <v>3</v>
      </c>
      <c r="L679" s="174"/>
      <c r="M679" s="494"/>
      <c r="N679" s="495"/>
      <c r="O679" s="496"/>
      <c r="P679" s="249">
        <f t="shared" si="160"/>
        <v>0</v>
      </c>
      <c r="Q679" s="155">
        <f>IF(F679&gt;0,C679*E679,0)</f>
        <v>0</v>
      </c>
      <c r="R679" s="155">
        <f>IF(I679&gt;0,$C679*H679,0)</f>
        <v>0</v>
      </c>
      <c r="S679" s="155">
        <f>IF(L679&gt;0,$C679*K679,0)</f>
        <v>0</v>
      </c>
      <c r="T679" s="155">
        <f>IF(O679&gt;0,$C679*N679,0)</f>
        <v>0</v>
      </c>
    </row>
    <row r="680" spans="1:16" ht="28.5" customHeight="1" thickBot="1">
      <c r="A680" s="1"/>
      <c r="B680" s="1"/>
      <c r="C680" s="1"/>
      <c r="D680" s="479" t="s">
        <v>168</v>
      </c>
      <c r="E680" s="481"/>
      <c r="F680" s="481"/>
      <c r="G680" s="479" t="s">
        <v>169</v>
      </c>
      <c r="H680" s="481"/>
      <c r="I680" s="481"/>
      <c r="J680" s="479" t="s">
        <v>170</v>
      </c>
      <c r="K680" s="480"/>
      <c r="L680" s="480"/>
      <c r="M680" s="287"/>
      <c r="N680" s="1"/>
      <c r="O680" s="1"/>
      <c r="P680" s="240">
        <f>SUM(P671:P679)</f>
        <v>0</v>
      </c>
    </row>
    <row r="681" spans="1:16" s="81" customFormat="1" ht="12">
      <c r="A681" s="79"/>
      <c r="B681" s="79"/>
      <c r="C681" s="79"/>
      <c r="D681" s="482"/>
      <c r="E681" s="476"/>
      <c r="F681" s="476"/>
      <c r="G681" s="473" t="s">
        <v>65</v>
      </c>
      <c r="H681" s="473"/>
      <c r="I681" s="473"/>
      <c r="J681" s="473" t="s">
        <v>171</v>
      </c>
      <c r="K681" s="474"/>
      <c r="L681" s="474"/>
      <c r="M681" s="79"/>
      <c r="N681" s="79"/>
      <c r="O681" s="79"/>
      <c r="P681" s="79"/>
    </row>
    <row r="682" spans="1:16" s="81" customFormat="1" ht="12">
      <c r="A682" s="79"/>
      <c r="B682" s="79"/>
      <c r="C682" s="79"/>
      <c r="D682" s="475"/>
      <c r="E682" s="476"/>
      <c r="F682" s="476"/>
      <c r="G682" s="473" t="s">
        <v>66</v>
      </c>
      <c r="H682" s="473"/>
      <c r="I682" s="473"/>
      <c r="J682" s="473" t="s">
        <v>172</v>
      </c>
      <c r="K682" s="474"/>
      <c r="L682" s="474"/>
      <c r="M682" s="79"/>
      <c r="N682" s="82"/>
      <c r="O682" s="82"/>
      <c r="P682" s="79"/>
    </row>
    <row r="683" spans="1:16" s="81" customFormat="1" ht="12.75" thickBot="1">
      <c r="A683" s="79"/>
      <c r="B683" s="79"/>
      <c r="C683" s="79"/>
      <c r="D683" s="469"/>
      <c r="E683" s="470"/>
      <c r="F683" s="470"/>
      <c r="G683" s="471" t="s">
        <v>67</v>
      </c>
      <c r="H683" s="471"/>
      <c r="I683" s="471"/>
      <c r="J683" s="471" t="s">
        <v>211</v>
      </c>
      <c r="K683" s="472"/>
      <c r="L683" s="472"/>
      <c r="M683" s="79"/>
      <c r="N683" s="82"/>
      <c r="O683" s="82"/>
      <c r="P683" s="79"/>
    </row>
    <row r="684" spans="1:16" ht="1.5" customHeight="1">
      <c r="A684" s="66"/>
      <c r="B684" s="66"/>
      <c r="C684" s="66"/>
      <c r="D684" s="66"/>
      <c r="E684" s="66"/>
      <c r="F684" s="66"/>
      <c r="G684" s="66"/>
      <c r="H684" s="66"/>
      <c r="I684" s="66"/>
      <c r="J684" s="66"/>
      <c r="K684" s="66"/>
      <c r="L684" s="66"/>
      <c r="M684" s="66"/>
      <c r="N684" s="66"/>
      <c r="O684" s="66"/>
      <c r="P684" s="66"/>
    </row>
    <row r="685" spans="1:16" s="63" customFormat="1" ht="15">
      <c r="A685" s="76" t="s">
        <v>119</v>
      </c>
      <c r="B685" s="76"/>
      <c r="C685" s="76"/>
      <c r="D685" s="489" t="s">
        <v>96</v>
      </c>
      <c r="E685" s="490"/>
      <c r="F685" s="490"/>
      <c r="G685" s="490"/>
      <c r="H685" s="490"/>
      <c r="I685" s="490"/>
      <c r="J685" s="490"/>
      <c r="K685" s="490"/>
      <c r="L685" s="490"/>
      <c r="M685" s="490"/>
      <c r="N685" s="490"/>
      <c r="O685" s="490"/>
      <c r="P685" s="490"/>
    </row>
    <row r="686" spans="1:20" ht="3" customHeight="1">
      <c r="A686" s="1"/>
      <c r="B686" s="1"/>
      <c r="C686" s="1"/>
      <c r="D686" s="1"/>
      <c r="E686" s="1"/>
      <c r="F686" s="1"/>
      <c r="G686" s="1"/>
      <c r="H686" s="1"/>
      <c r="I686" s="1"/>
      <c r="J686" s="1"/>
      <c r="K686" s="1"/>
      <c r="L686" s="1"/>
      <c r="M686" s="46"/>
      <c r="N686" s="1"/>
      <c r="O686" s="1"/>
      <c r="P686" s="1"/>
      <c r="Q686" s="51"/>
      <c r="R686" s="51"/>
      <c r="S686" s="51"/>
      <c r="T686" s="51"/>
    </row>
    <row r="687" spans="1:16" s="63" customFormat="1" ht="15.75" thickBot="1">
      <c r="A687" s="93" t="s">
        <v>594</v>
      </c>
      <c r="B687" s="93"/>
      <c r="C687" s="93"/>
      <c r="D687" s="76"/>
      <c r="E687" s="77"/>
      <c r="F687" s="77"/>
      <c r="G687" s="77"/>
      <c r="H687" s="77"/>
      <c r="I687" s="77"/>
      <c r="J687" s="77"/>
      <c r="K687" s="77"/>
      <c r="L687" s="77"/>
      <c r="M687" s="77"/>
      <c r="O687" s="62"/>
      <c r="P687" s="62" t="s">
        <v>595</v>
      </c>
    </row>
    <row r="688" spans="1:16" ht="13.5" thickBot="1">
      <c r="A688" s="491" t="s">
        <v>122</v>
      </c>
      <c r="B688" s="523"/>
      <c r="C688" s="523"/>
      <c r="D688" s="523"/>
      <c r="E688" s="523"/>
      <c r="F688" s="523"/>
      <c r="G688" s="523"/>
      <c r="H688" s="523"/>
      <c r="I688" s="523"/>
      <c r="J688" s="523"/>
      <c r="K688" s="523"/>
      <c r="L688" s="523"/>
      <c r="M688" s="523"/>
      <c r="N688" s="523"/>
      <c r="O688" s="523"/>
      <c r="P688" s="524"/>
    </row>
    <row r="689" spans="1:20" ht="13.5" customHeight="1" thickBot="1">
      <c r="A689" s="504" t="s">
        <v>123</v>
      </c>
      <c r="B689" s="505"/>
      <c r="C689" s="505"/>
      <c r="D689" s="485" t="s">
        <v>65</v>
      </c>
      <c r="E689" s="486"/>
      <c r="F689" s="486"/>
      <c r="G689" s="485" t="s">
        <v>66</v>
      </c>
      <c r="H689" s="486"/>
      <c r="I689" s="486"/>
      <c r="J689" s="485" t="s">
        <v>67</v>
      </c>
      <c r="K689" s="486"/>
      <c r="L689" s="486"/>
      <c r="M689" s="502"/>
      <c r="N689" s="503"/>
      <c r="O689" s="503"/>
      <c r="P689" s="95" t="s">
        <v>178</v>
      </c>
      <c r="Q689" s="29"/>
      <c r="R689" s="29"/>
      <c r="S689" s="29"/>
      <c r="T689" s="29"/>
    </row>
    <row r="690" spans="1:20" ht="34.5" customHeight="1">
      <c r="A690" s="487" t="s">
        <v>596</v>
      </c>
      <c r="B690" s="488"/>
      <c r="C690" s="298">
        <v>0.07</v>
      </c>
      <c r="D690" s="141" t="s">
        <v>613</v>
      </c>
      <c r="E690" s="135">
        <v>1</v>
      </c>
      <c r="F690" s="190"/>
      <c r="G690" s="143" t="s">
        <v>620</v>
      </c>
      <c r="H690" s="135">
        <v>2</v>
      </c>
      <c r="I690" s="190"/>
      <c r="J690" s="143" t="s">
        <v>601</v>
      </c>
      <c r="K690" s="135">
        <v>3</v>
      </c>
      <c r="L690" s="190"/>
      <c r="M690" s="295"/>
      <c r="N690" s="301"/>
      <c r="O690" s="302"/>
      <c r="P690" s="263">
        <f aca="true" t="shared" si="165" ref="P690:P700">MAX(Q690:T690)</f>
        <v>0</v>
      </c>
      <c r="Q690" s="155">
        <f aca="true" t="shared" si="166" ref="Q690:Q696">IF(F690&gt;0,C690*E690,0)</f>
        <v>0</v>
      </c>
      <c r="R690" s="155">
        <f aca="true" t="shared" si="167" ref="R690:R696">IF(I690&gt;0,$C690*H690,0)</f>
        <v>0</v>
      </c>
      <c r="S690" s="155">
        <f aca="true" t="shared" si="168" ref="S690:S696">IF(L690&gt;0,$C690*K690,0)</f>
        <v>0</v>
      </c>
      <c r="T690" s="155">
        <f aca="true" t="shared" si="169" ref="T690:T696">IF(O690&gt;0,$C690*N690,0)</f>
        <v>0</v>
      </c>
    </row>
    <row r="691" spans="1:20" ht="45" customHeight="1">
      <c r="A691" s="537" t="s">
        <v>517</v>
      </c>
      <c r="B691" s="538"/>
      <c r="C691" s="299">
        <v>0.13</v>
      </c>
      <c r="D691" s="142" t="s">
        <v>614</v>
      </c>
      <c r="E691" s="55">
        <v>1</v>
      </c>
      <c r="F691" s="189"/>
      <c r="G691" s="59" t="s">
        <v>621</v>
      </c>
      <c r="H691" s="55">
        <v>2</v>
      </c>
      <c r="I691" s="189"/>
      <c r="J691" s="59" t="s">
        <v>604</v>
      </c>
      <c r="K691" s="55">
        <v>3</v>
      </c>
      <c r="L691" s="189"/>
      <c r="M691" s="296"/>
      <c r="N691" s="303"/>
      <c r="O691" s="304"/>
      <c r="P691" s="249">
        <f t="shared" si="165"/>
        <v>0</v>
      </c>
      <c r="Q691" s="155">
        <f t="shared" si="166"/>
        <v>0</v>
      </c>
      <c r="R691" s="155">
        <f t="shared" si="167"/>
        <v>0</v>
      </c>
      <c r="S691" s="155">
        <f t="shared" si="168"/>
        <v>0</v>
      </c>
      <c r="T691" s="155">
        <f t="shared" si="169"/>
        <v>0</v>
      </c>
    </row>
    <row r="692" spans="1:20" ht="27.75" customHeight="1">
      <c r="A692" s="537" t="s">
        <v>516</v>
      </c>
      <c r="B692" s="538"/>
      <c r="C692" s="299">
        <v>0.09</v>
      </c>
      <c r="D692" s="142" t="s">
        <v>570</v>
      </c>
      <c r="E692" s="55">
        <v>1</v>
      </c>
      <c r="F692" s="189"/>
      <c r="G692" s="59" t="s">
        <v>622</v>
      </c>
      <c r="H692" s="55">
        <v>2</v>
      </c>
      <c r="I692" s="189"/>
      <c r="J692" s="59" t="s">
        <v>605</v>
      </c>
      <c r="K692" s="55">
        <v>3</v>
      </c>
      <c r="L692" s="189"/>
      <c r="M692" s="296"/>
      <c r="N692" s="303"/>
      <c r="O692" s="304"/>
      <c r="P692" s="249">
        <f t="shared" si="165"/>
        <v>0</v>
      </c>
      <c r="Q692" s="155">
        <f t="shared" si="166"/>
        <v>0</v>
      </c>
      <c r="R692" s="155">
        <f t="shared" si="167"/>
        <v>0</v>
      </c>
      <c r="S692" s="155">
        <f t="shared" si="168"/>
        <v>0</v>
      </c>
      <c r="T692" s="155">
        <f t="shared" si="169"/>
        <v>0</v>
      </c>
    </row>
    <row r="693" spans="1:20" ht="27.75" customHeight="1">
      <c r="A693" s="537" t="s">
        <v>597</v>
      </c>
      <c r="B693" s="538"/>
      <c r="C693" s="299">
        <v>0.07</v>
      </c>
      <c r="D693" s="142"/>
      <c r="E693" s="55">
        <v>1</v>
      </c>
      <c r="F693" s="189"/>
      <c r="G693" s="59" t="s">
        <v>623</v>
      </c>
      <c r="H693" s="55">
        <v>2</v>
      </c>
      <c r="I693" s="189"/>
      <c r="J693" s="59" t="s">
        <v>606</v>
      </c>
      <c r="K693" s="55">
        <v>3</v>
      </c>
      <c r="L693" s="189"/>
      <c r="M693" s="296"/>
      <c r="N693" s="303"/>
      <c r="O693" s="304"/>
      <c r="P693" s="249">
        <f t="shared" si="165"/>
        <v>0</v>
      </c>
      <c r="Q693" s="155">
        <f t="shared" si="166"/>
        <v>0</v>
      </c>
      <c r="R693" s="155">
        <f t="shared" si="167"/>
        <v>0</v>
      </c>
      <c r="S693" s="155">
        <f t="shared" si="168"/>
        <v>0</v>
      </c>
      <c r="T693" s="155">
        <f t="shared" si="169"/>
        <v>0</v>
      </c>
    </row>
    <row r="694" spans="1:20" ht="45" customHeight="1">
      <c r="A694" s="537" t="s">
        <v>134</v>
      </c>
      <c r="B694" s="538"/>
      <c r="C694" s="299">
        <v>0.4</v>
      </c>
      <c r="D694" s="142" t="s">
        <v>615</v>
      </c>
      <c r="E694" s="55">
        <v>1</v>
      </c>
      <c r="F694" s="189"/>
      <c r="G694" s="59" t="s">
        <v>624</v>
      </c>
      <c r="H694" s="55">
        <v>2</v>
      </c>
      <c r="I694" s="189"/>
      <c r="J694" s="59" t="s">
        <v>607</v>
      </c>
      <c r="K694" s="55">
        <v>3</v>
      </c>
      <c r="L694" s="189"/>
      <c r="M694" s="296"/>
      <c r="N694" s="303"/>
      <c r="O694" s="304"/>
      <c r="P694" s="249">
        <f t="shared" si="165"/>
        <v>0</v>
      </c>
      <c r="Q694" s="155">
        <f t="shared" si="166"/>
        <v>0</v>
      </c>
      <c r="R694" s="155">
        <f t="shared" si="167"/>
        <v>0</v>
      </c>
      <c r="S694" s="155">
        <f t="shared" si="168"/>
        <v>0</v>
      </c>
      <c r="T694" s="155">
        <f t="shared" si="169"/>
        <v>0</v>
      </c>
    </row>
    <row r="695" spans="1:20" ht="45" customHeight="1">
      <c r="A695" s="483" t="s">
        <v>598</v>
      </c>
      <c r="B695" s="484"/>
      <c r="C695" s="299">
        <v>0.03</v>
      </c>
      <c r="D695" s="142" t="s">
        <v>616</v>
      </c>
      <c r="E695" s="55">
        <v>1</v>
      </c>
      <c r="F695" s="189"/>
      <c r="G695" s="59" t="s">
        <v>625</v>
      </c>
      <c r="H695" s="55">
        <v>2</v>
      </c>
      <c r="I695" s="189"/>
      <c r="J695" s="59" t="s">
        <v>608</v>
      </c>
      <c r="K695" s="55">
        <v>3</v>
      </c>
      <c r="L695" s="189"/>
      <c r="M695" s="296"/>
      <c r="N695" s="303"/>
      <c r="O695" s="304"/>
      <c r="P695" s="249">
        <f t="shared" si="165"/>
        <v>0</v>
      </c>
      <c r="Q695" s="155">
        <f t="shared" si="166"/>
        <v>0</v>
      </c>
      <c r="R695" s="155">
        <f t="shared" si="167"/>
        <v>0</v>
      </c>
      <c r="S695" s="155">
        <f t="shared" si="168"/>
        <v>0</v>
      </c>
      <c r="T695" s="155">
        <f t="shared" si="169"/>
        <v>0</v>
      </c>
    </row>
    <row r="696" spans="1:20" ht="45" customHeight="1">
      <c r="A696" s="537" t="s">
        <v>564</v>
      </c>
      <c r="B696" s="538"/>
      <c r="C696" s="299">
        <v>0.05</v>
      </c>
      <c r="D696" s="142" t="s">
        <v>617</v>
      </c>
      <c r="E696" s="55">
        <v>1</v>
      </c>
      <c r="F696" s="189"/>
      <c r="G696" s="305" t="s">
        <v>626</v>
      </c>
      <c r="H696" s="55">
        <v>2</v>
      </c>
      <c r="I696" s="189"/>
      <c r="J696" s="266" t="s">
        <v>632</v>
      </c>
      <c r="K696" s="55">
        <v>3</v>
      </c>
      <c r="L696" s="189"/>
      <c r="M696" s="296"/>
      <c r="N696" s="303"/>
      <c r="O696" s="304"/>
      <c r="P696" s="249">
        <f t="shared" si="165"/>
        <v>0</v>
      </c>
      <c r="Q696" s="155">
        <f t="shared" si="166"/>
        <v>0</v>
      </c>
      <c r="R696" s="155">
        <f t="shared" si="167"/>
        <v>0</v>
      </c>
      <c r="S696" s="155">
        <f t="shared" si="168"/>
        <v>0</v>
      </c>
      <c r="T696" s="155">
        <f t="shared" si="169"/>
        <v>0</v>
      </c>
    </row>
    <row r="697" spans="1:20" ht="34.5" customHeight="1">
      <c r="A697" s="537" t="s">
        <v>565</v>
      </c>
      <c r="B697" s="538"/>
      <c r="C697" s="299">
        <v>0.03</v>
      </c>
      <c r="D697" s="142" t="s">
        <v>618</v>
      </c>
      <c r="E697" s="55">
        <v>1</v>
      </c>
      <c r="F697" s="189"/>
      <c r="G697" s="59" t="s">
        <v>627</v>
      </c>
      <c r="H697" s="55">
        <v>2</v>
      </c>
      <c r="I697" s="189"/>
      <c r="J697" s="59" t="s">
        <v>609</v>
      </c>
      <c r="K697" s="55">
        <v>3</v>
      </c>
      <c r="L697" s="189"/>
      <c r="M697" s="296"/>
      <c r="N697" s="36"/>
      <c r="O697" s="284"/>
      <c r="P697" s="249">
        <f t="shared" si="165"/>
        <v>0</v>
      </c>
      <c r="Q697" s="155">
        <f>IF(F697&gt;0,C697*E697,0)</f>
        <v>0</v>
      </c>
      <c r="R697" s="155">
        <f>IF(I697&gt;0,$C697*H697,0)</f>
        <v>0</v>
      </c>
      <c r="S697" s="155">
        <f>IF(L697&gt;0,$C697*K697,0)</f>
        <v>0</v>
      </c>
      <c r="T697" s="155">
        <f>IF(O697&gt;0,$C697*N697,0)</f>
        <v>0</v>
      </c>
    </row>
    <row r="698" spans="1:20" ht="34.5" customHeight="1">
      <c r="A698" s="537" t="s">
        <v>566</v>
      </c>
      <c r="B698" s="538"/>
      <c r="C698" s="299">
        <v>0.05</v>
      </c>
      <c r="D698" s="142" t="s">
        <v>583</v>
      </c>
      <c r="E698" s="55">
        <v>1</v>
      </c>
      <c r="F698" s="189"/>
      <c r="G698" s="305" t="s">
        <v>628</v>
      </c>
      <c r="H698" s="55">
        <v>2</v>
      </c>
      <c r="I698" s="189"/>
      <c r="J698" s="59" t="s">
        <v>610</v>
      </c>
      <c r="K698" s="55">
        <v>3</v>
      </c>
      <c r="L698" s="189"/>
      <c r="M698" s="296"/>
      <c r="N698" s="36"/>
      <c r="O698" s="284"/>
      <c r="P698" s="249">
        <f t="shared" si="165"/>
        <v>0</v>
      </c>
      <c r="Q698" s="155">
        <f>IF(F698&gt;0,C698*E698,0)</f>
        <v>0</v>
      </c>
      <c r="R698" s="155">
        <f>IF(I698&gt;0,$C698*H698,0)</f>
        <v>0</v>
      </c>
      <c r="S698" s="155">
        <f>IF(L698&gt;0,$C698*K698,0)</f>
        <v>0</v>
      </c>
      <c r="T698" s="155">
        <f>IF(O698&gt;0,$C698*N698,0)</f>
        <v>0</v>
      </c>
    </row>
    <row r="699" spans="1:20" ht="27.75" customHeight="1">
      <c r="A699" s="537" t="s">
        <v>567</v>
      </c>
      <c r="B699" s="538"/>
      <c r="C699" s="299">
        <v>0.03</v>
      </c>
      <c r="D699" s="142" t="s">
        <v>619</v>
      </c>
      <c r="E699" s="55">
        <v>1</v>
      </c>
      <c r="F699" s="189"/>
      <c r="G699" s="59" t="s">
        <v>629</v>
      </c>
      <c r="H699" s="55">
        <v>2</v>
      </c>
      <c r="I699" s="189"/>
      <c r="J699" s="59" t="s">
        <v>611</v>
      </c>
      <c r="K699" s="55">
        <v>3</v>
      </c>
      <c r="L699" s="189"/>
      <c r="M699" s="296"/>
      <c r="N699" s="36"/>
      <c r="O699" s="284"/>
      <c r="P699" s="249">
        <f t="shared" si="165"/>
        <v>0</v>
      </c>
      <c r="Q699" s="155">
        <f>IF(F699&gt;0,C699*E699,0)</f>
        <v>0</v>
      </c>
      <c r="R699" s="155">
        <f>IF(I699&gt;0,$C699*H699,0)</f>
        <v>0</v>
      </c>
      <c r="S699" s="155">
        <f>IF(L699&gt;0,$C699*K699,0)</f>
        <v>0</v>
      </c>
      <c r="T699" s="155">
        <f>IF(O699&gt;0,$C699*N699,0)</f>
        <v>0</v>
      </c>
    </row>
    <row r="700" spans="1:20" ht="45" customHeight="1" thickBot="1">
      <c r="A700" s="477" t="s">
        <v>599</v>
      </c>
      <c r="B700" s="478"/>
      <c r="C700" s="300">
        <v>0.05</v>
      </c>
      <c r="D700" s="117" t="s">
        <v>612</v>
      </c>
      <c r="E700" s="104">
        <v>1</v>
      </c>
      <c r="F700" s="174"/>
      <c r="G700" s="103" t="s">
        <v>630</v>
      </c>
      <c r="H700" s="104">
        <v>2</v>
      </c>
      <c r="I700" s="174"/>
      <c r="J700" s="256" t="s">
        <v>631</v>
      </c>
      <c r="K700" s="104">
        <v>3</v>
      </c>
      <c r="L700" s="174"/>
      <c r="M700" s="297"/>
      <c r="N700" s="91"/>
      <c r="O700" s="283"/>
      <c r="P700" s="249">
        <f t="shared" si="165"/>
        <v>0</v>
      </c>
      <c r="Q700" s="155">
        <f>IF(F700&gt;0,C700*E700,0)</f>
        <v>0</v>
      </c>
      <c r="R700" s="155">
        <f>IF(I700&gt;0,$C700*H700,0)</f>
        <v>0</v>
      </c>
      <c r="S700" s="155">
        <f>IF(L700&gt;0,$C700*K700,0)</f>
        <v>0</v>
      </c>
      <c r="T700" s="155">
        <f>IF(O700&gt;0,$C700*N700,0)</f>
        <v>0</v>
      </c>
    </row>
    <row r="701" spans="1:16" ht="28.5" customHeight="1" thickBot="1">
      <c r="A701" s="1"/>
      <c r="B701" s="1"/>
      <c r="C701" s="1"/>
      <c r="D701" s="479" t="s">
        <v>168</v>
      </c>
      <c r="E701" s="481"/>
      <c r="F701" s="481"/>
      <c r="G701" s="479" t="s">
        <v>169</v>
      </c>
      <c r="H701" s="481"/>
      <c r="I701" s="481"/>
      <c r="J701" s="479" t="s">
        <v>170</v>
      </c>
      <c r="K701" s="480"/>
      <c r="L701" s="480"/>
      <c r="M701" s="287"/>
      <c r="N701" s="1"/>
      <c r="O701" s="1"/>
      <c r="P701" s="240">
        <f>SUM(P690:P700)</f>
        <v>0</v>
      </c>
    </row>
    <row r="702" spans="1:16" s="81" customFormat="1" ht="12.75">
      <c r="A702" s="79"/>
      <c r="B702" s="79"/>
      <c r="C702" s="79"/>
      <c r="D702" s="482"/>
      <c r="E702" s="544"/>
      <c r="F702" s="544"/>
      <c r="G702" s="473" t="s">
        <v>65</v>
      </c>
      <c r="H702" s="547"/>
      <c r="I702" s="547"/>
      <c r="J702" s="473" t="s">
        <v>171</v>
      </c>
      <c r="K702" s="544"/>
      <c r="L702" s="544"/>
      <c r="M702" s="79"/>
      <c r="N702" s="79"/>
      <c r="O702" s="79"/>
      <c r="P702" s="82"/>
    </row>
    <row r="703" spans="1:16" s="81" customFormat="1" ht="12.75">
      <c r="A703" s="79"/>
      <c r="B703" s="79"/>
      <c r="C703" s="79"/>
      <c r="D703" s="475"/>
      <c r="E703" s="544"/>
      <c r="F703" s="544"/>
      <c r="G703" s="548" t="s">
        <v>66</v>
      </c>
      <c r="H703" s="549"/>
      <c r="I703" s="549"/>
      <c r="J703" s="473" t="s">
        <v>172</v>
      </c>
      <c r="K703" s="544"/>
      <c r="L703" s="544"/>
      <c r="M703" s="79"/>
      <c r="N703" s="82"/>
      <c r="O703" s="82"/>
      <c r="P703" s="82"/>
    </row>
    <row r="704" spans="1:16" s="81" customFormat="1" ht="13.5" thickBot="1">
      <c r="A704" s="79"/>
      <c r="B704" s="79"/>
      <c r="C704" s="79"/>
      <c r="D704" s="469"/>
      <c r="E704" s="545"/>
      <c r="F704" s="545"/>
      <c r="G704" s="471" t="s">
        <v>67</v>
      </c>
      <c r="H704" s="546"/>
      <c r="I704" s="546"/>
      <c r="J704" s="471" t="s">
        <v>211</v>
      </c>
      <c r="K704" s="545"/>
      <c r="L704" s="545"/>
      <c r="M704" s="79"/>
      <c r="N704" s="82"/>
      <c r="O704" s="82"/>
      <c r="P704" s="79"/>
    </row>
    <row r="705" spans="1:16" s="237" customFormat="1" ht="8.25">
      <c r="A705" s="236"/>
      <c r="B705" s="236"/>
      <c r="C705" s="236"/>
      <c r="D705" s="306" t="s">
        <v>600</v>
      </c>
      <c r="E705" s="236"/>
      <c r="F705" s="236"/>
      <c r="G705" s="236"/>
      <c r="H705" s="236"/>
      <c r="I705" s="236"/>
      <c r="J705" s="236"/>
      <c r="K705" s="236"/>
      <c r="L705" s="236"/>
      <c r="M705" s="236"/>
      <c r="N705" s="236"/>
      <c r="O705" s="236"/>
      <c r="P705" s="236"/>
    </row>
    <row r="706" spans="1:16" ht="1.5" customHeight="1">
      <c r="A706" s="66"/>
      <c r="B706" s="66"/>
      <c r="C706" s="66"/>
      <c r="D706" s="66"/>
      <c r="E706" s="66"/>
      <c r="F706" s="66"/>
      <c r="G706" s="66"/>
      <c r="H706" s="66"/>
      <c r="I706" s="66"/>
      <c r="J706" s="66"/>
      <c r="K706" s="66"/>
      <c r="L706" s="66"/>
      <c r="M706" s="66"/>
      <c r="N706" s="66"/>
      <c r="O706" s="66"/>
      <c r="P706" s="66"/>
    </row>
    <row r="707" spans="1:16" s="63" customFormat="1" ht="15">
      <c r="A707" s="76" t="s">
        <v>119</v>
      </c>
      <c r="B707" s="76"/>
      <c r="C707" s="76"/>
      <c r="D707" s="489" t="s">
        <v>96</v>
      </c>
      <c r="E707" s="490"/>
      <c r="F707" s="490"/>
      <c r="G707" s="490"/>
      <c r="H707" s="490"/>
      <c r="I707" s="490"/>
      <c r="J707" s="490"/>
      <c r="K707" s="490"/>
      <c r="L707" s="490"/>
      <c r="M707" s="490"/>
      <c r="N707" s="490"/>
      <c r="O707" s="490"/>
      <c r="P707" s="490"/>
    </row>
    <row r="708" spans="1:20" ht="3" customHeight="1">
      <c r="A708" s="1"/>
      <c r="B708" s="1"/>
      <c r="C708" s="1"/>
      <c r="D708" s="1"/>
      <c r="E708" s="1"/>
      <c r="F708" s="1"/>
      <c r="G708" s="1"/>
      <c r="H708" s="1"/>
      <c r="I708" s="1"/>
      <c r="J708" s="1"/>
      <c r="K708" s="1"/>
      <c r="L708" s="1"/>
      <c r="M708" s="46"/>
      <c r="N708" s="1"/>
      <c r="O708" s="1"/>
      <c r="P708" s="1"/>
      <c r="Q708" s="51"/>
      <c r="R708" s="51"/>
      <c r="S708" s="51"/>
      <c r="T708" s="51"/>
    </row>
    <row r="709" spans="1:16" s="63" customFormat="1" ht="15.75" thickBot="1">
      <c r="A709" s="96" t="s">
        <v>633</v>
      </c>
      <c r="B709" s="96"/>
      <c r="C709" s="96"/>
      <c r="D709" s="76"/>
      <c r="E709" s="77"/>
      <c r="F709" s="77"/>
      <c r="G709" s="77"/>
      <c r="H709" s="77"/>
      <c r="I709" s="77"/>
      <c r="J709" s="77"/>
      <c r="K709" s="77"/>
      <c r="L709" s="77"/>
      <c r="M709" s="77"/>
      <c r="N709" s="62"/>
      <c r="O709" s="62"/>
      <c r="P709" s="62" t="s">
        <v>634</v>
      </c>
    </row>
    <row r="710" spans="1:16" ht="13.5" thickBot="1">
      <c r="A710" s="491" t="s">
        <v>122</v>
      </c>
      <c r="B710" s="523"/>
      <c r="C710" s="523"/>
      <c r="D710" s="523"/>
      <c r="E710" s="523"/>
      <c r="F710" s="523"/>
      <c r="G710" s="523"/>
      <c r="H710" s="523"/>
      <c r="I710" s="523"/>
      <c r="J710" s="523"/>
      <c r="K710" s="523"/>
      <c r="L710" s="523"/>
      <c r="M710" s="523"/>
      <c r="N710" s="523"/>
      <c r="O710" s="523"/>
      <c r="P710" s="524"/>
    </row>
    <row r="711" spans="1:20" s="20" customFormat="1" ht="13.5" thickBot="1">
      <c r="A711" s="539" t="s">
        <v>123</v>
      </c>
      <c r="B711" s="540"/>
      <c r="C711" s="540"/>
      <c r="D711" s="541" t="s">
        <v>638</v>
      </c>
      <c r="E711" s="542"/>
      <c r="F711" s="542"/>
      <c r="G711" s="541" t="s">
        <v>637</v>
      </c>
      <c r="H711" s="542"/>
      <c r="I711" s="542"/>
      <c r="J711" s="541" t="s">
        <v>636</v>
      </c>
      <c r="K711" s="542"/>
      <c r="L711" s="542"/>
      <c r="M711" s="543"/>
      <c r="N711" s="512"/>
      <c r="O711" s="512"/>
      <c r="P711" s="308" t="s">
        <v>178</v>
      </c>
      <c r="Q711" s="307"/>
      <c r="R711" s="307"/>
      <c r="S711" s="307"/>
      <c r="T711" s="307"/>
    </row>
    <row r="712" spans="1:20" ht="45" customHeight="1">
      <c r="A712" s="487" t="s">
        <v>596</v>
      </c>
      <c r="B712" s="488"/>
      <c r="C712" s="309">
        <v>0.08</v>
      </c>
      <c r="D712" s="141" t="s">
        <v>613</v>
      </c>
      <c r="E712" s="135">
        <v>1</v>
      </c>
      <c r="F712" s="190"/>
      <c r="G712" s="232" t="s">
        <v>656</v>
      </c>
      <c r="H712" s="135">
        <v>2</v>
      </c>
      <c r="I712" s="190"/>
      <c r="J712" s="143" t="s">
        <v>657</v>
      </c>
      <c r="K712" s="135">
        <v>3</v>
      </c>
      <c r="L712" s="190" t="s">
        <v>78</v>
      </c>
      <c r="M712" s="499"/>
      <c r="N712" s="500"/>
      <c r="O712" s="501"/>
      <c r="P712" s="263">
        <f aca="true" t="shared" si="170" ref="P712:P721">MAX(Q712:T712)</f>
        <v>0.24</v>
      </c>
      <c r="Q712" s="155">
        <f aca="true" t="shared" si="171" ref="Q712:Q720">IF(F712&gt;0,C712*E712,0)</f>
        <v>0</v>
      </c>
      <c r="R712" s="155">
        <f aca="true" t="shared" si="172" ref="R712:R720">IF(I712&gt;0,$C712*H712,0)</f>
        <v>0</v>
      </c>
      <c r="S712" s="155">
        <f aca="true" t="shared" si="173" ref="S712:S720">IF(L712&gt;0,$C712*K712,0)</f>
        <v>0.24</v>
      </c>
      <c r="T712" s="155">
        <f aca="true" t="shared" si="174" ref="T712:T720">IF(O712&gt;0,$C712*N712,0)</f>
        <v>0</v>
      </c>
    </row>
    <row r="713" spans="1:20" ht="45" customHeight="1">
      <c r="A713" s="537" t="s">
        <v>517</v>
      </c>
      <c r="B713" s="538"/>
      <c r="C713" s="310">
        <v>0.15</v>
      </c>
      <c r="D713" s="142" t="s">
        <v>639</v>
      </c>
      <c r="E713" s="55">
        <v>1</v>
      </c>
      <c r="F713" s="189"/>
      <c r="G713" s="305" t="s">
        <v>655</v>
      </c>
      <c r="H713" s="55">
        <v>2</v>
      </c>
      <c r="I713" s="189"/>
      <c r="J713" s="59" t="s">
        <v>658</v>
      </c>
      <c r="K713" s="55">
        <v>3</v>
      </c>
      <c r="L713" s="189" t="s">
        <v>78</v>
      </c>
      <c r="M713" s="497"/>
      <c r="N713" s="431"/>
      <c r="O713" s="498"/>
      <c r="P713" s="249">
        <f t="shared" si="170"/>
        <v>0.44999999999999996</v>
      </c>
      <c r="Q713" s="155">
        <f t="shared" si="171"/>
        <v>0</v>
      </c>
      <c r="R713" s="155">
        <f t="shared" si="172"/>
        <v>0</v>
      </c>
      <c r="S713" s="155">
        <f t="shared" si="173"/>
        <v>0.44999999999999996</v>
      </c>
      <c r="T713" s="155">
        <f t="shared" si="174"/>
        <v>0</v>
      </c>
    </row>
    <row r="714" spans="1:20" ht="33" customHeight="1">
      <c r="A714" s="537" t="s">
        <v>516</v>
      </c>
      <c r="B714" s="538"/>
      <c r="C714" s="310">
        <v>0.12</v>
      </c>
      <c r="D714" s="142" t="s">
        <v>570</v>
      </c>
      <c r="E714" s="55">
        <v>1</v>
      </c>
      <c r="F714" s="189"/>
      <c r="G714" s="59" t="s">
        <v>654</v>
      </c>
      <c r="H714" s="55">
        <v>2</v>
      </c>
      <c r="I714" s="189"/>
      <c r="J714" s="59" t="s">
        <v>659</v>
      </c>
      <c r="K714" s="55">
        <v>3</v>
      </c>
      <c r="L714" s="189" t="s">
        <v>78</v>
      </c>
      <c r="M714" s="497"/>
      <c r="N714" s="431"/>
      <c r="O714" s="498"/>
      <c r="P714" s="249">
        <f t="shared" si="170"/>
        <v>0.36</v>
      </c>
      <c r="Q714" s="155">
        <f t="shared" si="171"/>
        <v>0</v>
      </c>
      <c r="R714" s="155">
        <f t="shared" si="172"/>
        <v>0</v>
      </c>
      <c r="S714" s="155">
        <f t="shared" si="173"/>
        <v>0.36</v>
      </c>
      <c r="T714" s="155">
        <f t="shared" si="174"/>
        <v>0</v>
      </c>
    </row>
    <row r="715" spans="1:20" ht="45" customHeight="1">
      <c r="A715" s="537" t="s">
        <v>134</v>
      </c>
      <c r="B715" s="538"/>
      <c r="C715" s="310">
        <v>0.4</v>
      </c>
      <c r="D715" s="142" t="s">
        <v>641</v>
      </c>
      <c r="E715" s="55">
        <v>1</v>
      </c>
      <c r="F715" s="189"/>
      <c r="G715" s="59" t="s">
        <v>653</v>
      </c>
      <c r="H715" s="55">
        <v>2</v>
      </c>
      <c r="I715" s="189"/>
      <c r="J715" s="59" t="s">
        <v>660</v>
      </c>
      <c r="K715" s="55">
        <v>3</v>
      </c>
      <c r="L715" s="189" t="s">
        <v>78</v>
      </c>
      <c r="M715" s="497"/>
      <c r="N715" s="431"/>
      <c r="O715" s="498"/>
      <c r="P715" s="249">
        <f t="shared" si="170"/>
        <v>1.2000000000000002</v>
      </c>
      <c r="Q715" s="155">
        <f t="shared" si="171"/>
        <v>0</v>
      </c>
      <c r="R715" s="155">
        <f t="shared" si="172"/>
        <v>0</v>
      </c>
      <c r="S715" s="155">
        <f t="shared" si="173"/>
        <v>1.2000000000000002</v>
      </c>
      <c r="T715" s="155">
        <f t="shared" si="174"/>
        <v>0</v>
      </c>
    </row>
    <row r="716" spans="1:20" ht="45" customHeight="1">
      <c r="A716" s="483" t="s">
        <v>598</v>
      </c>
      <c r="B716" s="484"/>
      <c r="C716" s="310">
        <v>0.03</v>
      </c>
      <c r="D716" s="142" t="s">
        <v>640</v>
      </c>
      <c r="E716" s="55">
        <v>1</v>
      </c>
      <c r="F716" s="189"/>
      <c r="G716" s="59" t="s">
        <v>652</v>
      </c>
      <c r="H716" s="55">
        <v>2</v>
      </c>
      <c r="I716" s="189"/>
      <c r="J716" s="59" t="s">
        <v>661</v>
      </c>
      <c r="K716" s="55">
        <v>3</v>
      </c>
      <c r="L716" s="189" t="s">
        <v>78</v>
      </c>
      <c r="M716" s="497"/>
      <c r="N716" s="431"/>
      <c r="O716" s="498"/>
      <c r="P716" s="249">
        <f t="shared" si="170"/>
        <v>0.09</v>
      </c>
      <c r="Q716" s="155">
        <f t="shared" si="171"/>
        <v>0</v>
      </c>
      <c r="R716" s="155">
        <f t="shared" si="172"/>
        <v>0</v>
      </c>
      <c r="S716" s="155">
        <f t="shared" si="173"/>
        <v>0.09</v>
      </c>
      <c r="T716" s="155">
        <f t="shared" si="174"/>
        <v>0</v>
      </c>
    </row>
    <row r="717" spans="1:20" ht="45" customHeight="1">
      <c r="A717" s="537" t="s">
        <v>564</v>
      </c>
      <c r="B717" s="538"/>
      <c r="C717" s="310">
        <v>0.05</v>
      </c>
      <c r="D717" s="142" t="s">
        <v>642</v>
      </c>
      <c r="E717" s="55">
        <v>1</v>
      </c>
      <c r="F717" s="189"/>
      <c r="G717" s="59" t="s">
        <v>651</v>
      </c>
      <c r="H717" s="55">
        <v>2</v>
      </c>
      <c r="I717" s="189"/>
      <c r="J717" s="59" t="s">
        <v>662</v>
      </c>
      <c r="K717" s="55">
        <v>3</v>
      </c>
      <c r="L717" s="189" t="s">
        <v>78</v>
      </c>
      <c r="M717" s="497"/>
      <c r="N717" s="431"/>
      <c r="O717" s="498"/>
      <c r="P717" s="249">
        <f t="shared" si="170"/>
        <v>0.15000000000000002</v>
      </c>
      <c r="Q717" s="155">
        <f t="shared" si="171"/>
        <v>0</v>
      </c>
      <c r="R717" s="155">
        <f t="shared" si="172"/>
        <v>0</v>
      </c>
      <c r="S717" s="155">
        <f t="shared" si="173"/>
        <v>0.15000000000000002</v>
      </c>
      <c r="T717" s="155">
        <f t="shared" si="174"/>
        <v>0</v>
      </c>
    </row>
    <row r="718" spans="1:20" ht="45" customHeight="1">
      <c r="A718" s="537" t="s">
        <v>565</v>
      </c>
      <c r="B718" s="538"/>
      <c r="C718" s="310">
        <v>0.05</v>
      </c>
      <c r="D718" s="142" t="s">
        <v>643</v>
      </c>
      <c r="E718" s="55">
        <v>1</v>
      </c>
      <c r="F718" s="189"/>
      <c r="G718" s="305" t="s">
        <v>650</v>
      </c>
      <c r="H718" s="55">
        <v>2</v>
      </c>
      <c r="I718" s="189"/>
      <c r="J718" s="266" t="s">
        <v>663</v>
      </c>
      <c r="K718" s="55">
        <v>3</v>
      </c>
      <c r="L718" s="189" t="s">
        <v>78</v>
      </c>
      <c r="M718" s="497"/>
      <c r="N718" s="431"/>
      <c r="O718" s="498"/>
      <c r="P718" s="249">
        <f t="shared" si="170"/>
        <v>0.15000000000000002</v>
      </c>
      <c r="Q718" s="155">
        <f t="shared" si="171"/>
        <v>0</v>
      </c>
      <c r="R718" s="155">
        <f t="shared" si="172"/>
        <v>0</v>
      </c>
      <c r="S718" s="155">
        <f t="shared" si="173"/>
        <v>0.15000000000000002</v>
      </c>
      <c r="T718" s="155">
        <f t="shared" si="174"/>
        <v>0</v>
      </c>
    </row>
    <row r="719" spans="1:20" ht="33" customHeight="1">
      <c r="A719" s="537" t="s">
        <v>566</v>
      </c>
      <c r="B719" s="538"/>
      <c r="C719" s="310">
        <v>0.05</v>
      </c>
      <c r="D719" s="142" t="s">
        <v>644</v>
      </c>
      <c r="E719" s="55">
        <v>1</v>
      </c>
      <c r="F719" s="189"/>
      <c r="G719" s="59" t="s">
        <v>649</v>
      </c>
      <c r="H719" s="55">
        <v>2</v>
      </c>
      <c r="I719" s="189"/>
      <c r="J719" s="59" t="s">
        <v>649</v>
      </c>
      <c r="K719" s="55">
        <v>3</v>
      </c>
      <c r="L719" s="189" t="s">
        <v>78</v>
      </c>
      <c r="M719" s="497"/>
      <c r="N719" s="431"/>
      <c r="O719" s="498"/>
      <c r="P719" s="249">
        <f t="shared" si="170"/>
        <v>0.15000000000000002</v>
      </c>
      <c r="Q719" s="155">
        <f t="shared" si="171"/>
        <v>0</v>
      </c>
      <c r="R719" s="155">
        <f t="shared" si="172"/>
        <v>0</v>
      </c>
      <c r="S719" s="155">
        <f t="shared" si="173"/>
        <v>0.15000000000000002</v>
      </c>
      <c r="T719" s="155">
        <f t="shared" si="174"/>
        <v>0</v>
      </c>
    </row>
    <row r="720" spans="1:20" ht="45" customHeight="1">
      <c r="A720" s="537" t="s">
        <v>567</v>
      </c>
      <c r="B720" s="538"/>
      <c r="C720" s="310">
        <v>0.03</v>
      </c>
      <c r="D720" s="142" t="s">
        <v>645</v>
      </c>
      <c r="E720" s="55">
        <v>1</v>
      </c>
      <c r="F720" s="189"/>
      <c r="G720" s="59" t="s">
        <v>648</v>
      </c>
      <c r="H720" s="55">
        <v>2</v>
      </c>
      <c r="I720" s="189"/>
      <c r="J720" s="59" t="s">
        <v>664</v>
      </c>
      <c r="K720" s="55">
        <v>3</v>
      </c>
      <c r="L720" s="189" t="s">
        <v>78</v>
      </c>
      <c r="M720" s="497"/>
      <c r="N720" s="431"/>
      <c r="O720" s="498"/>
      <c r="P720" s="249">
        <f t="shared" si="170"/>
        <v>0.09</v>
      </c>
      <c r="Q720" s="155">
        <f t="shared" si="171"/>
        <v>0</v>
      </c>
      <c r="R720" s="155">
        <f t="shared" si="172"/>
        <v>0</v>
      </c>
      <c r="S720" s="155">
        <f t="shared" si="173"/>
        <v>0.09</v>
      </c>
      <c r="T720" s="155">
        <f t="shared" si="174"/>
        <v>0</v>
      </c>
    </row>
    <row r="721" spans="1:20" ht="33" customHeight="1" thickBot="1">
      <c r="A721" s="477" t="s">
        <v>159</v>
      </c>
      <c r="B721" s="478"/>
      <c r="C721" s="311">
        <v>0.04</v>
      </c>
      <c r="D721" s="117" t="s">
        <v>646</v>
      </c>
      <c r="E721" s="104">
        <v>1</v>
      </c>
      <c r="F721" s="174"/>
      <c r="G721" s="103" t="s">
        <v>647</v>
      </c>
      <c r="H721" s="104">
        <v>2</v>
      </c>
      <c r="I721" s="174"/>
      <c r="J721" s="103" t="s">
        <v>665</v>
      </c>
      <c r="K721" s="104">
        <v>3</v>
      </c>
      <c r="L721" s="174" t="s">
        <v>78</v>
      </c>
      <c r="M721" s="494"/>
      <c r="N721" s="495"/>
      <c r="O721" s="496"/>
      <c r="P721" s="249">
        <f t="shared" si="170"/>
        <v>0.12</v>
      </c>
      <c r="Q721" s="155">
        <f>IF(F721&gt;0,C721*E721,0)</f>
        <v>0</v>
      </c>
      <c r="R721" s="155">
        <f>IF(I721&gt;0,$C721*H721,0)</f>
        <v>0</v>
      </c>
      <c r="S721" s="155">
        <f>IF(L721&gt;0,$C721*K721,0)</f>
        <v>0.12</v>
      </c>
      <c r="T721" s="155">
        <f>IF(O721&gt;0,$C721*N721,0)</f>
        <v>0</v>
      </c>
    </row>
    <row r="722" spans="1:16" ht="28.5" customHeight="1" thickBot="1">
      <c r="A722" s="1"/>
      <c r="B722" s="1"/>
      <c r="C722" s="1"/>
      <c r="D722" s="479" t="s">
        <v>168</v>
      </c>
      <c r="E722" s="481"/>
      <c r="F722" s="481"/>
      <c r="G722" s="479" t="s">
        <v>169</v>
      </c>
      <c r="H722" s="481"/>
      <c r="I722" s="481"/>
      <c r="J722" s="479" t="s">
        <v>170</v>
      </c>
      <c r="K722" s="480"/>
      <c r="L722" s="480"/>
      <c r="M722" s="287"/>
      <c r="N722" s="1"/>
      <c r="O722" s="1"/>
      <c r="P722" s="240">
        <f>SUM(P712:P721)</f>
        <v>2.9999999999999996</v>
      </c>
    </row>
    <row r="723" spans="1:16" s="81" customFormat="1" ht="12">
      <c r="A723" s="79"/>
      <c r="B723" s="79"/>
      <c r="C723" s="79"/>
      <c r="D723" s="482"/>
      <c r="E723" s="474"/>
      <c r="F723" s="474"/>
      <c r="G723" s="473" t="s">
        <v>65</v>
      </c>
      <c r="H723" s="473"/>
      <c r="I723" s="473"/>
      <c r="J723" s="473" t="s">
        <v>171</v>
      </c>
      <c r="K723" s="474"/>
      <c r="L723" s="474"/>
      <c r="M723" s="79"/>
      <c r="N723" s="79"/>
      <c r="O723" s="79"/>
      <c r="P723" s="79"/>
    </row>
    <row r="724" spans="1:16" s="81" customFormat="1" ht="12">
      <c r="A724" s="79"/>
      <c r="B724" s="79"/>
      <c r="C724" s="79"/>
      <c r="D724" s="475"/>
      <c r="E724" s="474"/>
      <c r="F724" s="474"/>
      <c r="G724" s="473" t="s">
        <v>66</v>
      </c>
      <c r="H724" s="473"/>
      <c r="I724" s="473"/>
      <c r="J724" s="473" t="s">
        <v>172</v>
      </c>
      <c r="K724" s="474"/>
      <c r="L724" s="474"/>
      <c r="M724" s="79"/>
      <c r="N724" s="82"/>
      <c r="O724" s="82"/>
      <c r="P724" s="79"/>
    </row>
    <row r="725" spans="1:16" s="81" customFormat="1" ht="12.75" thickBot="1">
      <c r="A725" s="79"/>
      <c r="B725" s="79"/>
      <c r="C725" s="79"/>
      <c r="D725" s="469"/>
      <c r="E725" s="472"/>
      <c r="F725" s="472"/>
      <c r="G725" s="471" t="s">
        <v>67</v>
      </c>
      <c r="H725" s="471"/>
      <c r="I725" s="471"/>
      <c r="J725" s="471" t="s">
        <v>211</v>
      </c>
      <c r="K725" s="472"/>
      <c r="L725" s="472"/>
      <c r="M725" s="79"/>
      <c r="N725" s="82"/>
      <c r="O725" s="82"/>
      <c r="P725" s="79"/>
    </row>
    <row r="726" spans="1:16" s="237" customFormat="1" ht="8.25">
      <c r="A726" s="236"/>
      <c r="B726" s="236"/>
      <c r="C726" s="236"/>
      <c r="D726" s="306" t="s">
        <v>635</v>
      </c>
      <c r="E726" s="312"/>
      <c r="F726" s="312"/>
      <c r="G726" s="312"/>
      <c r="H726" s="312"/>
      <c r="I726" s="312"/>
      <c r="J726" s="312"/>
      <c r="K726" s="312"/>
      <c r="L726" s="312"/>
      <c r="M726" s="236"/>
      <c r="N726" s="236"/>
      <c r="O726" s="236"/>
      <c r="P726" s="236"/>
    </row>
    <row r="727" spans="1:16" ht="1.5" customHeight="1">
      <c r="A727" s="66"/>
      <c r="B727" s="66"/>
      <c r="C727" s="66"/>
      <c r="D727" s="66"/>
      <c r="E727" s="66"/>
      <c r="F727" s="66"/>
      <c r="G727" s="66"/>
      <c r="H727" s="66"/>
      <c r="I727" s="66"/>
      <c r="J727" s="66"/>
      <c r="K727" s="66"/>
      <c r="L727" s="66"/>
      <c r="M727" s="66"/>
      <c r="N727" s="66"/>
      <c r="O727" s="66"/>
      <c r="P727" s="66"/>
    </row>
    <row r="728" spans="1:16" s="63" customFormat="1" ht="15">
      <c r="A728" s="76" t="s">
        <v>119</v>
      </c>
      <c r="B728" s="76"/>
      <c r="C728" s="76"/>
      <c r="D728" s="489" t="s">
        <v>96</v>
      </c>
      <c r="E728" s="490"/>
      <c r="F728" s="490"/>
      <c r="G728" s="490"/>
      <c r="H728" s="490"/>
      <c r="I728" s="490"/>
      <c r="J728" s="490"/>
      <c r="K728" s="490"/>
      <c r="L728" s="490"/>
      <c r="M728" s="490"/>
      <c r="N728" s="490"/>
      <c r="O728" s="490"/>
      <c r="P728" s="490"/>
    </row>
    <row r="729" spans="1:20" ht="3" customHeight="1">
      <c r="A729" s="1"/>
      <c r="B729" s="1"/>
      <c r="C729" s="1"/>
      <c r="D729" s="1"/>
      <c r="E729" s="1"/>
      <c r="F729" s="1"/>
      <c r="G729" s="1"/>
      <c r="H729" s="1"/>
      <c r="I729" s="1"/>
      <c r="J729" s="1"/>
      <c r="K729" s="1"/>
      <c r="L729" s="1"/>
      <c r="M729" s="46"/>
      <c r="N729" s="1"/>
      <c r="O729" s="1"/>
      <c r="P729" s="1"/>
      <c r="Q729" s="51"/>
      <c r="R729" s="51"/>
      <c r="S729" s="51"/>
      <c r="T729" s="51"/>
    </row>
    <row r="730" spans="1:17" s="63" customFormat="1" ht="15.75" thickBot="1">
      <c r="A730" s="96" t="s">
        <v>666</v>
      </c>
      <c r="B730" s="96"/>
      <c r="C730" s="96"/>
      <c r="D730" s="76"/>
      <c r="E730" s="76"/>
      <c r="F730" s="76"/>
      <c r="G730" s="76"/>
      <c r="H730" s="76"/>
      <c r="I730" s="76"/>
      <c r="J730" s="76"/>
      <c r="K730" s="76"/>
      <c r="L730" s="76"/>
      <c r="M730" s="76"/>
      <c r="N730" s="76"/>
      <c r="O730" s="76"/>
      <c r="P730" s="62" t="s">
        <v>669</v>
      </c>
      <c r="Q730" s="76"/>
    </row>
    <row r="731" spans="1:17" ht="13.5" thickBot="1">
      <c r="A731" s="491" t="s">
        <v>122</v>
      </c>
      <c r="B731" s="492"/>
      <c r="C731" s="492"/>
      <c r="D731" s="492"/>
      <c r="E731" s="492"/>
      <c r="F731" s="492"/>
      <c r="G731" s="492"/>
      <c r="H731" s="492"/>
      <c r="I731" s="492"/>
      <c r="J731" s="492"/>
      <c r="K731" s="492"/>
      <c r="L731" s="492"/>
      <c r="M731" s="492"/>
      <c r="N731" s="492"/>
      <c r="O731" s="492"/>
      <c r="P731" s="493"/>
      <c r="Q731" s="1"/>
    </row>
    <row r="732" spans="1:20" ht="13.5" thickBot="1">
      <c r="A732" s="504" t="s">
        <v>123</v>
      </c>
      <c r="B732" s="505"/>
      <c r="C732" s="505"/>
      <c r="D732" s="485" t="s">
        <v>65</v>
      </c>
      <c r="E732" s="486"/>
      <c r="F732" s="486"/>
      <c r="G732" s="485" t="s">
        <v>66</v>
      </c>
      <c r="H732" s="486"/>
      <c r="I732" s="486"/>
      <c r="J732" s="485" t="s">
        <v>67</v>
      </c>
      <c r="K732" s="486"/>
      <c r="L732" s="486"/>
      <c r="M732" s="502"/>
      <c r="N732" s="503"/>
      <c r="O732" s="503"/>
      <c r="P732" s="308" t="s">
        <v>178</v>
      </c>
      <c r="Q732" s="307"/>
      <c r="R732" s="307"/>
      <c r="S732" s="307"/>
      <c r="T732" s="307"/>
    </row>
    <row r="733" spans="1:20" ht="45" customHeight="1">
      <c r="A733" s="535" t="s">
        <v>596</v>
      </c>
      <c r="B733" s="536"/>
      <c r="C733" s="118">
        <v>0.08</v>
      </c>
      <c r="D733" s="143" t="s">
        <v>613</v>
      </c>
      <c r="E733" s="135">
        <v>1</v>
      </c>
      <c r="F733" s="190"/>
      <c r="G733" s="143" t="s">
        <v>613</v>
      </c>
      <c r="H733" s="135">
        <v>2</v>
      </c>
      <c r="I733" s="190"/>
      <c r="J733" s="143" t="s">
        <v>613</v>
      </c>
      <c r="K733" s="135">
        <v>3</v>
      </c>
      <c r="L733" s="190"/>
      <c r="M733" s="499"/>
      <c r="N733" s="500"/>
      <c r="O733" s="501"/>
      <c r="P733" s="263">
        <f aca="true" t="shared" si="175" ref="P733:P741">MAX(Q733:T733)</f>
        <v>0</v>
      </c>
      <c r="Q733" s="155">
        <f aca="true" t="shared" si="176" ref="Q733:Q739">IF(F733&gt;0,C733*E733,0)</f>
        <v>0</v>
      </c>
      <c r="R733" s="155">
        <f aca="true" t="shared" si="177" ref="R733:R739">IF(I733&gt;0,$C733*H733,0)</f>
        <v>0</v>
      </c>
      <c r="S733" s="155">
        <f aca="true" t="shared" si="178" ref="S733:S739">IF(L733&gt;0,$C733*K733,0)</f>
        <v>0</v>
      </c>
      <c r="T733" s="155">
        <f aca="true" t="shared" si="179" ref="T733:T739">IF(O733&gt;0,$C733*N733,0)</f>
        <v>0</v>
      </c>
    </row>
    <row r="734" spans="1:20" ht="45" customHeight="1">
      <c r="A734" s="531" t="s">
        <v>517</v>
      </c>
      <c r="B734" s="532"/>
      <c r="C734" s="119">
        <v>0.16</v>
      </c>
      <c r="D734" s="59" t="s">
        <v>676</v>
      </c>
      <c r="E734" s="55">
        <v>1</v>
      </c>
      <c r="F734" s="189"/>
      <c r="G734" s="305" t="s">
        <v>677</v>
      </c>
      <c r="H734" s="55">
        <v>2</v>
      </c>
      <c r="I734" s="189"/>
      <c r="J734" s="59" t="s">
        <v>752</v>
      </c>
      <c r="K734" s="55">
        <v>3</v>
      </c>
      <c r="L734" s="189"/>
      <c r="M734" s="497"/>
      <c r="N734" s="431"/>
      <c r="O734" s="498"/>
      <c r="P734" s="249">
        <f t="shared" si="175"/>
        <v>0</v>
      </c>
      <c r="Q734" s="155">
        <f t="shared" si="176"/>
        <v>0</v>
      </c>
      <c r="R734" s="155">
        <f t="shared" si="177"/>
        <v>0</v>
      </c>
      <c r="S734" s="155">
        <f t="shared" si="178"/>
        <v>0</v>
      </c>
      <c r="T734" s="155">
        <f t="shared" si="179"/>
        <v>0</v>
      </c>
    </row>
    <row r="735" spans="1:20" ht="45" customHeight="1">
      <c r="A735" s="531" t="s">
        <v>516</v>
      </c>
      <c r="B735" s="532"/>
      <c r="C735" s="119">
        <v>0.13</v>
      </c>
      <c r="D735" s="59" t="s">
        <v>570</v>
      </c>
      <c r="E735" s="55">
        <v>1</v>
      </c>
      <c r="F735" s="189"/>
      <c r="G735" s="59" t="s">
        <v>570</v>
      </c>
      <c r="H735" s="55">
        <v>2</v>
      </c>
      <c r="I735" s="189"/>
      <c r="J735" s="59" t="s">
        <v>570</v>
      </c>
      <c r="K735" s="55">
        <v>3</v>
      </c>
      <c r="L735" s="189"/>
      <c r="M735" s="497"/>
      <c r="N735" s="431"/>
      <c r="O735" s="498"/>
      <c r="P735" s="249">
        <f t="shared" si="175"/>
        <v>0</v>
      </c>
      <c r="Q735" s="155">
        <f t="shared" si="176"/>
        <v>0</v>
      </c>
      <c r="R735" s="155">
        <f t="shared" si="177"/>
        <v>0</v>
      </c>
      <c r="S735" s="155">
        <f t="shared" si="178"/>
        <v>0</v>
      </c>
      <c r="T735" s="155">
        <f t="shared" si="179"/>
        <v>0</v>
      </c>
    </row>
    <row r="736" spans="1:20" ht="45" customHeight="1">
      <c r="A736" s="531" t="s">
        <v>134</v>
      </c>
      <c r="B736" s="532"/>
      <c r="C736" s="119">
        <v>0.43</v>
      </c>
      <c r="D736" s="59" t="s">
        <v>675</v>
      </c>
      <c r="E736" s="55">
        <v>1</v>
      </c>
      <c r="F736" s="189"/>
      <c r="G736" s="59" t="s">
        <v>742</v>
      </c>
      <c r="H736" s="55">
        <v>2</v>
      </c>
      <c r="I736" s="189"/>
      <c r="J736" s="59" t="s">
        <v>751</v>
      </c>
      <c r="K736" s="55">
        <v>3</v>
      </c>
      <c r="L736" s="189"/>
      <c r="M736" s="497"/>
      <c r="N736" s="431"/>
      <c r="O736" s="498"/>
      <c r="P736" s="249">
        <f t="shared" si="175"/>
        <v>0</v>
      </c>
      <c r="Q736" s="155">
        <f t="shared" si="176"/>
        <v>0</v>
      </c>
      <c r="R736" s="155">
        <f t="shared" si="177"/>
        <v>0</v>
      </c>
      <c r="S736" s="155">
        <f t="shared" si="178"/>
        <v>0</v>
      </c>
      <c r="T736" s="155">
        <f t="shared" si="179"/>
        <v>0</v>
      </c>
    </row>
    <row r="737" spans="1:20" ht="45" customHeight="1">
      <c r="A737" s="531" t="s">
        <v>564</v>
      </c>
      <c r="B737" s="532"/>
      <c r="C737" s="119">
        <v>0.05</v>
      </c>
      <c r="D737" s="59" t="s">
        <v>674</v>
      </c>
      <c r="E737" s="55">
        <v>1</v>
      </c>
      <c r="F737" s="189"/>
      <c r="G737" s="59" t="s">
        <v>743</v>
      </c>
      <c r="H737" s="55">
        <v>2</v>
      </c>
      <c r="I737" s="189"/>
      <c r="J737" s="59" t="s">
        <v>750</v>
      </c>
      <c r="K737" s="55">
        <v>3</v>
      </c>
      <c r="L737" s="189"/>
      <c r="M737" s="497"/>
      <c r="N737" s="431"/>
      <c r="O737" s="498"/>
      <c r="P737" s="249">
        <f t="shared" si="175"/>
        <v>0</v>
      </c>
      <c r="Q737" s="155">
        <f t="shared" si="176"/>
        <v>0</v>
      </c>
      <c r="R737" s="155">
        <f t="shared" si="177"/>
        <v>0</v>
      </c>
      <c r="S737" s="155">
        <f t="shared" si="178"/>
        <v>0</v>
      </c>
      <c r="T737" s="155">
        <f t="shared" si="179"/>
        <v>0</v>
      </c>
    </row>
    <row r="738" spans="1:20" ht="45" customHeight="1">
      <c r="A738" s="531" t="s">
        <v>565</v>
      </c>
      <c r="B738" s="532"/>
      <c r="C738" s="119">
        <v>0.04</v>
      </c>
      <c r="D738" s="59" t="s">
        <v>673</v>
      </c>
      <c r="E738" s="55">
        <v>1</v>
      </c>
      <c r="F738" s="189"/>
      <c r="G738" s="59" t="s">
        <v>744</v>
      </c>
      <c r="H738" s="55">
        <v>2</v>
      </c>
      <c r="I738" s="189"/>
      <c r="J738" s="59" t="s">
        <v>744</v>
      </c>
      <c r="K738" s="55">
        <v>3</v>
      </c>
      <c r="L738" s="189"/>
      <c r="M738" s="497"/>
      <c r="N738" s="431"/>
      <c r="O738" s="498"/>
      <c r="P738" s="249">
        <f t="shared" si="175"/>
        <v>0</v>
      </c>
      <c r="Q738" s="155">
        <f t="shared" si="176"/>
        <v>0</v>
      </c>
      <c r="R738" s="155">
        <f t="shared" si="177"/>
        <v>0</v>
      </c>
      <c r="S738" s="155">
        <f t="shared" si="178"/>
        <v>0</v>
      </c>
      <c r="T738" s="155">
        <f t="shared" si="179"/>
        <v>0</v>
      </c>
    </row>
    <row r="739" spans="1:20" ht="45" customHeight="1">
      <c r="A739" s="531" t="s">
        <v>566</v>
      </c>
      <c r="B739" s="532"/>
      <c r="C739" s="119">
        <v>0.05</v>
      </c>
      <c r="D739" s="59" t="s">
        <v>672</v>
      </c>
      <c r="E739" s="55">
        <v>1</v>
      </c>
      <c r="F739" s="189"/>
      <c r="G739" s="59" t="s">
        <v>745</v>
      </c>
      <c r="H739" s="55">
        <v>2</v>
      </c>
      <c r="I739" s="189"/>
      <c r="J739" s="59" t="s">
        <v>749</v>
      </c>
      <c r="K739" s="55">
        <v>3</v>
      </c>
      <c r="L739" s="189"/>
      <c r="M739" s="497"/>
      <c r="N739" s="431"/>
      <c r="O739" s="498"/>
      <c r="P739" s="249">
        <f t="shared" si="175"/>
        <v>0</v>
      </c>
      <c r="Q739" s="155">
        <f t="shared" si="176"/>
        <v>0</v>
      </c>
      <c r="R739" s="155">
        <f t="shared" si="177"/>
        <v>0</v>
      </c>
      <c r="S739" s="155">
        <f t="shared" si="178"/>
        <v>0</v>
      </c>
      <c r="T739" s="155">
        <f t="shared" si="179"/>
        <v>0</v>
      </c>
    </row>
    <row r="740" spans="1:20" ht="45" customHeight="1">
      <c r="A740" s="531" t="s">
        <v>567</v>
      </c>
      <c r="B740" s="532"/>
      <c r="C740" s="119">
        <v>0.03</v>
      </c>
      <c r="D740" s="59" t="s">
        <v>671</v>
      </c>
      <c r="E740" s="55">
        <v>1</v>
      </c>
      <c r="F740" s="189"/>
      <c r="G740" s="59" t="s">
        <v>746</v>
      </c>
      <c r="H740" s="55">
        <v>2</v>
      </c>
      <c r="I740" s="189"/>
      <c r="J740" s="59" t="s">
        <v>748</v>
      </c>
      <c r="K740" s="55">
        <v>3</v>
      </c>
      <c r="L740" s="189"/>
      <c r="M740" s="497"/>
      <c r="N740" s="431"/>
      <c r="O740" s="498"/>
      <c r="P740" s="249">
        <f t="shared" si="175"/>
        <v>0</v>
      </c>
      <c r="Q740" s="155">
        <f>IF(F740&gt;0,C740*E740,0)</f>
        <v>0</v>
      </c>
      <c r="R740" s="155">
        <f>IF(I740&gt;0,$C740*H740,0)</f>
        <v>0</v>
      </c>
      <c r="S740" s="155">
        <f>IF(L740&gt;0,$C740*K740,0)</f>
        <v>0</v>
      </c>
      <c r="T740" s="155">
        <f>IF(O740&gt;0,$C740*N740,0)</f>
        <v>0</v>
      </c>
    </row>
    <row r="741" spans="1:20" ht="45" customHeight="1" thickBot="1">
      <c r="A741" s="533" t="s">
        <v>159</v>
      </c>
      <c r="B741" s="534"/>
      <c r="C741" s="120">
        <v>0.03</v>
      </c>
      <c r="D741" s="103" t="s">
        <v>670</v>
      </c>
      <c r="E741" s="104">
        <v>1</v>
      </c>
      <c r="F741" s="174"/>
      <c r="G741" s="103" t="s">
        <v>670</v>
      </c>
      <c r="H741" s="104">
        <v>2</v>
      </c>
      <c r="I741" s="174"/>
      <c r="J741" s="103" t="s">
        <v>747</v>
      </c>
      <c r="K741" s="104">
        <v>3</v>
      </c>
      <c r="L741" s="174"/>
      <c r="M741" s="494"/>
      <c r="N741" s="495"/>
      <c r="O741" s="496"/>
      <c r="P741" s="249">
        <f t="shared" si="175"/>
        <v>0</v>
      </c>
      <c r="Q741" s="155">
        <f>IF(F741&gt;0,C741*E741,0)</f>
        <v>0</v>
      </c>
      <c r="R741" s="155">
        <f>IF(I741&gt;0,$C741*H741,0)</f>
        <v>0</v>
      </c>
      <c r="S741" s="155">
        <f>IF(L741&gt;0,$C741*K741,0)</f>
        <v>0</v>
      </c>
      <c r="T741" s="155">
        <f>IF(O741&gt;0,$C741*N741,0)</f>
        <v>0</v>
      </c>
    </row>
    <row r="742" spans="1:16" ht="30.75" customHeight="1" thickBot="1">
      <c r="A742" s="1"/>
      <c r="B742" s="1"/>
      <c r="C742" s="1"/>
      <c r="D742" s="520" t="s">
        <v>168</v>
      </c>
      <c r="E742" s="521"/>
      <c r="F742" s="522"/>
      <c r="G742" s="282" t="s">
        <v>169</v>
      </c>
      <c r="H742" s="282"/>
      <c r="I742" s="282"/>
      <c r="J742" s="479" t="s">
        <v>170</v>
      </c>
      <c r="K742" s="480"/>
      <c r="L742" s="480"/>
      <c r="M742" s="287"/>
      <c r="N742" s="52"/>
      <c r="O742" s="52"/>
      <c r="P742" s="240">
        <f>SUM(P733:P741)</f>
        <v>0</v>
      </c>
    </row>
    <row r="743" spans="1:17" s="81" customFormat="1" ht="12">
      <c r="A743" s="79"/>
      <c r="B743" s="79"/>
      <c r="C743" s="79"/>
      <c r="D743" s="517"/>
      <c r="E743" s="518"/>
      <c r="F743" s="519"/>
      <c r="G743" s="473" t="s">
        <v>65</v>
      </c>
      <c r="H743" s="473"/>
      <c r="I743" s="473"/>
      <c r="J743" s="473" t="s">
        <v>171</v>
      </c>
      <c r="K743" s="474"/>
      <c r="L743" s="474"/>
      <c r="M743" s="79"/>
      <c r="N743" s="224"/>
      <c r="O743" s="224"/>
      <c r="P743" s="82"/>
      <c r="Q743" s="82"/>
    </row>
    <row r="744" spans="1:17" s="81" customFormat="1" ht="12">
      <c r="A744" s="79"/>
      <c r="B744" s="79"/>
      <c r="C744" s="79"/>
      <c r="D744" s="528"/>
      <c r="E744" s="529"/>
      <c r="F744" s="530"/>
      <c r="G744" s="473" t="s">
        <v>66</v>
      </c>
      <c r="H744" s="473"/>
      <c r="I744" s="473"/>
      <c r="J744" s="473" t="s">
        <v>172</v>
      </c>
      <c r="K744" s="474"/>
      <c r="L744" s="474"/>
      <c r="M744" s="79"/>
      <c r="N744" s="79"/>
      <c r="O744" s="79"/>
      <c r="P744" s="313"/>
      <c r="Q744" s="82"/>
    </row>
    <row r="745" spans="1:17" s="81" customFormat="1" ht="12.75" thickBot="1">
      <c r="A745" s="79"/>
      <c r="B745" s="79"/>
      <c r="C745" s="79"/>
      <c r="D745" s="525"/>
      <c r="E745" s="526"/>
      <c r="F745" s="527"/>
      <c r="G745" s="471" t="s">
        <v>67</v>
      </c>
      <c r="H745" s="471"/>
      <c r="I745" s="471"/>
      <c r="J745" s="471" t="s">
        <v>211</v>
      </c>
      <c r="K745" s="472"/>
      <c r="L745" s="472"/>
      <c r="M745" s="79"/>
      <c r="N745" s="224"/>
      <c r="O745" s="224"/>
      <c r="P745" s="79"/>
      <c r="Q745" s="79"/>
    </row>
    <row r="746" spans="1:17" s="279" customFormat="1" ht="8.25">
      <c r="A746" s="236"/>
      <c r="B746" s="236"/>
      <c r="C746" s="236"/>
      <c r="D746" s="314" t="s">
        <v>667</v>
      </c>
      <c r="E746" s="314"/>
      <c r="F746" s="314"/>
      <c r="G746" s="314"/>
      <c r="H746" s="314"/>
      <c r="I746" s="314"/>
      <c r="J746" s="314"/>
      <c r="K746" s="314"/>
      <c r="L746" s="314"/>
      <c r="M746" s="314"/>
      <c r="N746" s="236"/>
      <c r="O746" s="236"/>
      <c r="P746" s="236"/>
      <c r="Q746" s="236"/>
    </row>
    <row r="747" spans="1:16" ht="1.5" customHeight="1">
      <c r="A747" s="66"/>
      <c r="B747" s="66"/>
      <c r="C747" s="66"/>
      <c r="D747" s="66"/>
      <c r="E747" s="66"/>
      <c r="F747" s="66"/>
      <c r="G747" s="66"/>
      <c r="H747" s="66"/>
      <c r="I747" s="66"/>
      <c r="J747" s="66"/>
      <c r="K747" s="66"/>
      <c r="L747" s="66"/>
      <c r="M747" s="66"/>
      <c r="N747" s="66"/>
      <c r="O747" s="66"/>
      <c r="P747" s="66"/>
    </row>
    <row r="748" spans="1:16" s="63" customFormat="1" ht="15">
      <c r="A748" s="76" t="s">
        <v>119</v>
      </c>
      <c r="B748" s="76"/>
      <c r="C748" s="76"/>
      <c r="D748" s="489" t="s">
        <v>96</v>
      </c>
      <c r="E748" s="490"/>
      <c r="F748" s="490"/>
      <c r="G748" s="490"/>
      <c r="H748" s="490"/>
      <c r="I748" s="490"/>
      <c r="J748" s="490"/>
      <c r="K748" s="490"/>
      <c r="L748" s="490"/>
      <c r="M748" s="490"/>
      <c r="N748" s="490"/>
      <c r="O748" s="490"/>
      <c r="P748" s="490"/>
    </row>
    <row r="749" spans="1:20" ht="3" customHeight="1">
      <c r="A749" s="1"/>
      <c r="B749" s="1"/>
      <c r="C749" s="1"/>
      <c r="D749" s="1"/>
      <c r="E749" s="1"/>
      <c r="F749" s="1"/>
      <c r="G749" s="1"/>
      <c r="H749" s="1"/>
      <c r="I749" s="1"/>
      <c r="J749" s="1"/>
      <c r="K749" s="1"/>
      <c r="L749" s="1"/>
      <c r="M749" s="46"/>
      <c r="N749" s="1"/>
      <c r="O749" s="1"/>
      <c r="P749" s="1"/>
      <c r="Q749" s="51"/>
      <c r="R749" s="51"/>
      <c r="S749" s="51"/>
      <c r="T749" s="51"/>
    </row>
    <row r="750" spans="1:17" s="63" customFormat="1" ht="15.75" thickBot="1">
      <c r="A750" s="96" t="s">
        <v>754</v>
      </c>
      <c r="B750" s="96"/>
      <c r="C750" s="96"/>
      <c r="D750" s="76"/>
      <c r="E750" s="76"/>
      <c r="F750" s="76"/>
      <c r="G750" s="76"/>
      <c r="H750" s="76"/>
      <c r="I750" s="76"/>
      <c r="J750" s="76"/>
      <c r="K750" s="76"/>
      <c r="L750" s="76"/>
      <c r="M750" s="76"/>
      <c r="N750" s="76"/>
      <c r="O750" s="76"/>
      <c r="P750" s="62" t="s">
        <v>756</v>
      </c>
      <c r="Q750" s="76"/>
    </row>
    <row r="751" spans="1:16" ht="13.5" thickBot="1">
      <c r="A751" s="491" t="s">
        <v>122</v>
      </c>
      <c r="B751" s="523"/>
      <c r="C751" s="523"/>
      <c r="D751" s="523"/>
      <c r="E751" s="523"/>
      <c r="F751" s="523"/>
      <c r="G751" s="523"/>
      <c r="H751" s="523"/>
      <c r="I751" s="523"/>
      <c r="J751" s="523"/>
      <c r="K751" s="523"/>
      <c r="L751" s="523"/>
      <c r="M751" s="523"/>
      <c r="N751" s="523"/>
      <c r="O751" s="523"/>
      <c r="P751" s="524"/>
    </row>
    <row r="752" spans="1:20" ht="13.5" thickBot="1">
      <c r="A752" s="513" t="s">
        <v>123</v>
      </c>
      <c r="B752" s="514"/>
      <c r="C752" s="514"/>
      <c r="D752" s="485" t="s">
        <v>65</v>
      </c>
      <c r="E752" s="486"/>
      <c r="F752" s="486"/>
      <c r="G752" s="485" t="s">
        <v>66</v>
      </c>
      <c r="H752" s="486"/>
      <c r="I752" s="486"/>
      <c r="J752" s="485" t="s">
        <v>67</v>
      </c>
      <c r="K752" s="486"/>
      <c r="L752" s="486"/>
      <c r="M752" s="502"/>
      <c r="N752" s="512"/>
      <c r="O752" s="512"/>
      <c r="P752" s="308" t="s">
        <v>178</v>
      </c>
      <c r="Q752" s="307"/>
      <c r="R752" s="307"/>
      <c r="S752" s="307"/>
      <c r="T752" s="307"/>
    </row>
    <row r="753" spans="1:20" ht="45" customHeight="1">
      <c r="A753" s="515" t="s">
        <v>757</v>
      </c>
      <c r="B753" s="516"/>
      <c r="C753" s="130">
        <v>0.15</v>
      </c>
      <c r="D753" s="315" t="s">
        <v>755</v>
      </c>
      <c r="E753" s="49">
        <v>1</v>
      </c>
      <c r="F753" s="273"/>
      <c r="G753" s="272" t="s">
        <v>613</v>
      </c>
      <c r="H753" s="49">
        <v>2</v>
      </c>
      <c r="I753" s="273"/>
      <c r="J753" s="272" t="s">
        <v>776</v>
      </c>
      <c r="K753" s="49">
        <v>3</v>
      </c>
      <c r="L753" s="273" t="s">
        <v>78</v>
      </c>
      <c r="M753" s="510"/>
      <c r="N753" s="408"/>
      <c r="O753" s="511"/>
      <c r="P753" s="263">
        <f>MAX(Q753:T753)</f>
        <v>0.44999999999999996</v>
      </c>
      <c r="Q753" s="155">
        <f>IF(F753&gt;0,C753*E753,0)</f>
        <v>0</v>
      </c>
      <c r="R753" s="155">
        <f>IF(I753&gt;0,$C753*H753,0)</f>
        <v>0</v>
      </c>
      <c r="S753" s="155">
        <f>IF(L753&gt;0,$C753*K753,0)</f>
        <v>0.44999999999999996</v>
      </c>
      <c r="T753" s="155">
        <f>IF(O753&gt;0,$C753*N753,0)</f>
        <v>0</v>
      </c>
    </row>
    <row r="754" spans="1:20" ht="45" customHeight="1">
      <c r="A754" s="506" t="s">
        <v>517</v>
      </c>
      <c r="B754" s="507"/>
      <c r="C754" s="119">
        <v>0.22</v>
      </c>
      <c r="D754" s="142" t="s">
        <v>758</v>
      </c>
      <c r="E754" s="55">
        <v>1</v>
      </c>
      <c r="F754" s="189"/>
      <c r="G754" s="59" t="s">
        <v>775</v>
      </c>
      <c r="H754" s="55">
        <v>2</v>
      </c>
      <c r="I754" s="189"/>
      <c r="J754" s="59" t="s">
        <v>777</v>
      </c>
      <c r="K754" s="55">
        <v>3</v>
      </c>
      <c r="L754" s="189" t="s">
        <v>78</v>
      </c>
      <c r="M754" s="497"/>
      <c r="N754" s="431"/>
      <c r="O754" s="498"/>
      <c r="P754" s="249">
        <f>MAX(Q754:T754)</f>
        <v>0.66</v>
      </c>
      <c r="Q754" s="155">
        <f>IF(F754&gt;0,C754*E754,0)</f>
        <v>0</v>
      </c>
      <c r="R754" s="155">
        <f>IF(I754&gt;0,$C754*H754,0)</f>
        <v>0</v>
      </c>
      <c r="S754" s="155">
        <f>IF(L754&gt;0,$C754*K754,0)</f>
        <v>0.66</v>
      </c>
      <c r="T754" s="155">
        <f>IF(O754&gt;0,$C754*N754,0)</f>
        <v>0</v>
      </c>
    </row>
    <row r="755" spans="1:20" ht="45" customHeight="1">
      <c r="A755" s="506" t="s">
        <v>516</v>
      </c>
      <c r="B755" s="507"/>
      <c r="C755" s="119">
        <v>0.09</v>
      </c>
      <c r="D755" s="142" t="s">
        <v>561</v>
      </c>
      <c r="E755" s="55">
        <v>1</v>
      </c>
      <c r="F755" s="189"/>
      <c r="G755" s="59" t="s">
        <v>774</v>
      </c>
      <c r="H755" s="55">
        <v>2</v>
      </c>
      <c r="I755" s="189"/>
      <c r="J755" s="59" t="s">
        <v>777</v>
      </c>
      <c r="K755" s="55">
        <v>3</v>
      </c>
      <c r="L755" s="189" t="s">
        <v>78</v>
      </c>
      <c r="M755" s="497"/>
      <c r="N755" s="431"/>
      <c r="O755" s="498"/>
      <c r="P755" s="249">
        <f>MAX(Q755:T755)</f>
        <v>0.27</v>
      </c>
      <c r="Q755" s="155">
        <f>IF(F755&gt;0,C755*E755,0)</f>
        <v>0</v>
      </c>
      <c r="R755" s="155">
        <f>IF(I755&gt;0,$C755*H755,0)</f>
        <v>0</v>
      </c>
      <c r="S755" s="155">
        <f>IF(L755&gt;0,$C755*K755,0)</f>
        <v>0.27</v>
      </c>
      <c r="T755" s="155">
        <f>IF(O755&gt;0,$C755*N755,0)</f>
        <v>0</v>
      </c>
    </row>
    <row r="756" spans="1:20" ht="45" customHeight="1">
      <c r="A756" s="506" t="s">
        <v>134</v>
      </c>
      <c r="B756" s="507"/>
      <c r="C756" s="119">
        <v>0.5</v>
      </c>
      <c r="D756" s="142" t="s">
        <v>759</v>
      </c>
      <c r="E756" s="55">
        <v>1</v>
      </c>
      <c r="F756" s="189"/>
      <c r="G756" s="59" t="s">
        <v>773</v>
      </c>
      <c r="H756" s="55">
        <v>2</v>
      </c>
      <c r="I756" s="189"/>
      <c r="J756" s="59" t="s">
        <v>778</v>
      </c>
      <c r="K756" s="55">
        <v>3</v>
      </c>
      <c r="L756" s="189" t="s">
        <v>78</v>
      </c>
      <c r="M756" s="497"/>
      <c r="N756" s="431"/>
      <c r="O756" s="498"/>
      <c r="P756" s="249">
        <f>MAX(Q756:T756)</f>
        <v>1.5</v>
      </c>
      <c r="Q756" s="155">
        <f>IF(F756&gt;0,C756*E756,0)</f>
        <v>0</v>
      </c>
      <c r="R756" s="155">
        <f>IF(I756&gt;0,$C756*H756,0)</f>
        <v>0</v>
      </c>
      <c r="S756" s="155">
        <f>IF(L756&gt;0,$C756*K756,0)</f>
        <v>1.5</v>
      </c>
      <c r="T756" s="155">
        <f>IF(O756&gt;0,$C756*N756,0)</f>
        <v>0</v>
      </c>
    </row>
    <row r="757" spans="1:20" ht="45" customHeight="1" thickBot="1">
      <c r="A757" s="508" t="s">
        <v>234</v>
      </c>
      <c r="B757" s="509"/>
      <c r="C757" s="120">
        <v>0.04</v>
      </c>
      <c r="D757" s="117" t="s">
        <v>760</v>
      </c>
      <c r="E757" s="104">
        <v>1</v>
      </c>
      <c r="F757" s="174"/>
      <c r="G757" s="103" t="s">
        <v>772</v>
      </c>
      <c r="H757" s="104">
        <v>2</v>
      </c>
      <c r="I757" s="174"/>
      <c r="J757" s="103" t="s">
        <v>772</v>
      </c>
      <c r="K757" s="104">
        <v>3</v>
      </c>
      <c r="L757" s="174" t="s">
        <v>78</v>
      </c>
      <c r="M757" s="494"/>
      <c r="N757" s="495"/>
      <c r="O757" s="496"/>
      <c r="P757" s="249">
        <f>MAX(Q757:T757)</f>
        <v>0.12</v>
      </c>
      <c r="Q757" s="155">
        <f>IF(F757&gt;0,C757*E757,0)</f>
        <v>0</v>
      </c>
      <c r="R757" s="155">
        <f>IF(I757&gt;0,$C757*H757,0)</f>
        <v>0</v>
      </c>
      <c r="S757" s="155">
        <f>IF(L757&gt;0,$C757*K757,0)</f>
        <v>0.12</v>
      </c>
      <c r="T757" s="155">
        <f>IF(O757&gt;0,$C757*N757,0)</f>
        <v>0</v>
      </c>
    </row>
    <row r="758" spans="1:16" ht="28.5" customHeight="1" thickBot="1">
      <c r="A758" s="1"/>
      <c r="B758" s="1"/>
      <c r="C758" s="1"/>
      <c r="D758" s="479" t="s">
        <v>168</v>
      </c>
      <c r="E758" s="481"/>
      <c r="F758" s="481"/>
      <c r="G758" s="479" t="s">
        <v>169</v>
      </c>
      <c r="H758" s="481"/>
      <c r="I758" s="481"/>
      <c r="J758" s="479" t="s">
        <v>170</v>
      </c>
      <c r="K758" s="480"/>
      <c r="L758" s="480"/>
      <c r="M758" s="287"/>
      <c r="N758" s="1"/>
      <c r="O758" s="1"/>
      <c r="P758" s="240">
        <f>SUM(P753:P757)</f>
        <v>3</v>
      </c>
    </row>
    <row r="759" spans="1:16" s="81" customFormat="1" ht="12">
      <c r="A759" s="79"/>
      <c r="B759" s="79"/>
      <c r="C759" s="79"/>
      <c r="D759" s="482"/>
      <c r="E759" s="476"/>
      <c r="F759" s="476"/>
      <c r="G759" s="473" t="s">
        <v>65</v>
      </c>
      <c r="H759" s="473"/>
      <c r="I759" s="473"/>
      <c r="J759" s="473" t="s">
        <v>171</v>
      </c>
      <c r="K759" s="474"/>
      <c r="L759" s="474"/>
      <c r="M759" s="79"/>
      <c r="N759" s="79"/>
      <c r="O759" s="79"/>
      <c r="P759" s="79"/>
    </row>
    <row r="760" spans="1:16" s="81" customFormat="1" ht="12">
      <c r="A760" s="79"/>
      <c r="B760" s="79"/>
      <c r="C760" s="79"/>
      <c r="D760" s="475"/>
      <c r="E760" s="476"/>
      <c r="F760" s="476"/>
      <c r="G760" s="473" t="s">
        <v>66</v>
      </c>
      <c r="H760" s="473"/>
      <c r="I760" s="473"/>
      <c r="J760" s="473" t="s">
        <v>172</v>
      </c>
      <c r="K760" s="474"/>
      <c r="L760" s="474"/>
      <c r="M760" s="79"/>
      <c r="N760" s="82"/>
      <c r="O760" s="82"/>
      <c r="P760" s="79"/>
    </row>
    <row r="761" spans="1:16" s="81" customFormat="1" ht="12.75" thickBot="1">
      <c r="A761" s="79"/>
      <c r="B761" s="79"/>
      <c r="C761" s="79"/>
      <c r="D761" s="469"/>
      <c r="E761" s="470"/>
      <c r="F761" s="470"/>
      <c r="G761" s="471" t="s">
        <v>67</v>
      </c>
      <c r="H761" s="471"/>
      <c r="I761" s="471"/>
      <c r="J761" s="471" t="s">
        <v>211</v>
      </c>
      <c r="K761" s="472"/>
      <c r="L761" s="472"/>
      <c r="M761" s="79"/>
      <c r="N761" s="82"/>
      <c r="O761" s="82"/>
      <c r="P761" s="79"/>
    </row>
    <row r="762" spans="1:16" ht="14.25">
      <c r="A762" s="1"/>
      <c r="B762" s="1"/>
      <c r="C762" s="1"/>
      <c r="D762" s="289"/>
      <c r="E762" s="289"/>
      <c r="F762" s="289"/>
      <c r="G762" s="289"/>
      <c r="H762" s="289"/>
      <c r="I762" s="289"/>
      <c r="J762" s="289"/>
      <c r="K762" s="289"/>
      <c r="L762" s="289"/>
      <c r="M762" s="289"/>
      <c r="N762" s="1"/>
      <c r="O762" s="1"/>
      <c r="P762" s="1"/>
    </row>
    <row r="763" spans="1:16" ht="1.5" customHeight="1">
      <c r="A763" s="66"/>
      <c r="B763" s="66"/>
      <c r="C763" s="66"/>
      <c r="D763" s="66"/>
      <c r="E763" s="66"/>
      <c r="F763" s="66"/>
      <c r="G763" s="66"/>
      <c r="H763" s="66"/>
      <c r="I763" s="66"/>
      <c r="J763" s="66"/>
      <c r="K763" s="66"/>
      <c r="L763" s="66"/>
      <c r="M763" s="66"/>
      <c r="N763" s="66"/>
      <c r="O763" s="66"/>
      <c r="P763" s="66"/>
    </row>
    <row r="764" spans="1:16" s="63" customFormat="1" ht="15">
      <c r="A764" s="76" t="s">
        <v>119</v>
      </c>
      <c r="B764" s="76"/>
      <c r="C764" s="76"/>
      <c r="D764" s="489" t="s">
        <v>96</v>
      </c>
      <c r="E764" s="490"/>
      <c r="F764" s="490"/>
      <c r="G764" s="490"/>
      <c r="H764" s="490"/>
      <c r="I764" s="490"/>
      <c r="J764" s="490"/>
      <c r="K764" s="490"/>
      <c r="L764" s="490"/>
      <c r="M764" s="490"/>
      <c r="N764" s="490"/>
      <c r="O764" s="490"/>
      <c r="P764" s="490"/>
    </row>
    <row r="765" spans="1:20" ht="3" customHeight="1">
      <c r="A765" s="1"/>
      <c r="B765" s="1"/>
      <c r="C765" s="1"/>
      <c r="D765" s="1"/>
      <c r="E765" s="1"/>
      <c r="F765" s="1"/>
      <c r="G765" s="1"/>
      <c r="H765" s="1"/>
      <c r="I765" s="1"/>
      <c r="J765" s="1"/>
      <c r="K765" s="1"/>
      <c r="L765" s="1"/>
      <c r="M765" s="46"/>
      <c r="N765" s="1"/>
      <c r="O765" s="1"/>
      <c r="P765" s="1"/>
      <c r="Q765" s="51"/>
      <c r="R765" s="51"/>
      <c r="S765" s="51"/>
      <c r="T765" s="51"/>
    </row>
    <row r="766" spans="1:16" s="63" customFormat="1" ht="15.75" thickBot="1">
      <c r="A766" s="96" t="s">
        <v>779</v>
      </c>
      <c r="B766" s="96"/>
      <c r="C766" s="96"/>
      <c r="D766" s="76"/>
      <c r="E766" s="76"/>
      <c r="F766" s="76"/>
      <c r="G766" s="76"/>
      <c r="H766" s="76"/>
      <c r="I766" s="76"/>
      <c r="J766" s="76"/>
      <c r="K766" s="76"/>
      <c r="L766" s="76"/>
      <c r="M766" s="76"/>
      <c r="N766" s="76"/>
      <c r="O766" s="76"/>
      <c r="P766" s="62" t="s">
        <v>780</v>
      </c>
    </row>
    <row r="767" spans="1:16" ht="13.5" thickBot="1">
      <c r="A767" s="491" t="s">
        <v>122</v>
      </c>
      <c r="B767" s="492"/>
      <c r="C767" s="492"/>
      <c r="D767" s="492"/>
      <c r="E767" s="492"/>
      <c r="F767" s="492"/>
      <c r="G767" s="492"/>
      <c r="H767" s="492"/>
      <c r="I767" s="492"/>
      <c r="J767" s="492"/>
      <c r="K767" s="492"/>
      <c r="L767" s="492"/>
      <c r="M767" s="492"/>
      <c r="N767" s="492"/>
      <c r="O767" s="492"/>
      <c r="P767" s="493"/>
    </row>
    <row r="768" spans="1:20" ht="13.5" thickBot="1">
      <c r="A768" s="504" t="s">
        <v>123</v>
      </c>
      <c r="B768" s="505"/>
      <c r="C768" s="505"/>
      <c r="D768" s="485" t="s">
        <v>65</v>
      </c>
      <c r="E768" s="486"/>
      <c r="F768" s="486"/>
      <c r="G768" s="485" t="s">
        <v>66</v>
      </c>
      <c r="H768" s="486"/>
      <c r="I768" s="486"/>
      <c r="J768" s="485" t="s">
        <v>67</v>
      </c>
      <c r="K768" s="486"/>
      <c r="L768" s="486"/>
      <c r="M768" s="502"/>
      <c r="N768" s="503"/>
      <c r="O768" s="503"/>
      <c r="P768" s="308" t="s">
        <v>178</v>
      </c>
      <c r="Q768" s="307"/>
      <c r="R768" s="307"/>
      <c r="S768" s="307"/>
      <c r="T768" s="307"/>
    </row>
    <row r="769" spans="1:20" s="12" customFormat="1" ht="45" customHeight="1">
      <c r="A769" s="487" t="s">
        <v>596</v>
      </c>
      <c r="B769" s="488"/>
      <c r="C769" s="247">
        <v>0.14</v>
      </c>
      <c r="D769" s="141" t="s">
        <v>781</v>
      </c>
      <c r="E769" s="135">
        <v>1</v>
      </c>
      <c r="F769" s="190"/>
      <c r="G769" s="143" t="s">
        <v>788</v>
      </c>
      <c r="H769" s="135">
        <v>2</v>
      </c>
      <c r="I769" s="190"/>
      <c r="J769" s="143" t="s">
        <v>613</v>
      </c>
      <c r="K769" s="135">
        <v>3</v>
      </c>
      <c r="L769" s="190"/>
      <c r="M769" s="499"/>
      <c r="N769" s="500"/>
      <c r="O769" s="501"/>
      <c r="P769" s="263">
        <f aca="true" t="shared" si="180" ref="P769:P774">MAX(Q769:T769)</f>
        <v>0</v>
      </c>
      <c r="Q769" s="155">
        <f aca="true" t="shared" si="181" ref="Q769:Q774">IF(F769&gt;0,C769*E769,0)</f>
        <v>0</v>
      </c>
      <c r="R769" s="155">
        <f aca="true" t="shared" si="182" ref="R769:R774">IF(I769&gt;0,$C769*H769,0)</f>
        <v>0</v>
      </c>
      <c r="S769" s="155">
        <f aca="true" t="shared" si="183" ref="S769:S774">IF(L769&gt;0,$C769*K769,0)</f>
        <v>0</v>
      </c>
      <c r="T769" s="155">
        <f aca="true" t="shared" si="184" ref="T769:T774">IF(O769&gt;0,$C769*N769,0)</f>
        <v>0</v>
      </c>
    </row>
    <row r="770" spans="1:20" s="12" customFormat="1" ht="45" customHeight="1">
      <c r="A770" s="483" t="s">
        <v>517</v>
      </c>
      <c r="B770" s="484"/>
      <c r="C770" s="181">
        <v>0.21</v>
      </c>
      <c r="D770" s="142" t="s">
        <v>782</v>
      </c>
      <c r="E770" s="55">
        <v>1</v>
      </c>
      <c r="F770" s="189"/>
      <c r="G770" s="59" t="s">
        <v>787</v>
      </c>
      <c r="H770" s="55">
        <v>2</v>
      </c>
      <c r="I770" s="189"/>
      <c r="J770" s="59" t="s">
        <v>789</v>
      </c>
      <c r="K770" s="55">
        <v>3</v>
      </c>
      <c r="L770" s="189"/>
      <c r="M770" s="497"/>
      <c r="N770" s="431"/>
      <c r="O770" s="498"/>
      <c r="P770" s="249">
        <f t="shared" si="180"/>
        <v>0</v>
      </c>
      <c r="Q770" s="155">
        <f t="shared" si="181"/>
        <v>0</v>
      </c>
      <c r="R770" s="155">
        <f t="shared" si="182"/>
        <v>0</v>
      </c>
      <c r="S770" s="155">
        <f t="shared" si="183"/>
        <v>0</v>
      </c>
      <c r="T770" s="155">
        <f t="shared" si="184"/>
        <v>0</v>
      </c>
    </row>
    <row r="771" spans="1:20" s="12" customFormat="1" ht="45" customHeight="1">
      <c r="A771" s="483" t="s">
        <v>516</v>
      </c>
      <c r="B771" s="484"/>
      <c r="C771" s="181">
        <v>0.09</v>
      </c>
      <c r="D771" s="142" t="s">
        <v>783</v>
      </c>
      <c r="E771" s="55">
        <v>1</v>
      </c>
      <c r="F771" s="189"/>
      <c r="G771" s="59" t="s">
        <v>787</v>
      </c>
      <c r="H771" s="55">
        <v>2</v>
      </c>
      <c r="I771" s="189"/>
      <c r="J771" s="59" t="s">
        <v>790</v>
      </c>
      <c r="K771" s="55">
        <v>3</v>
      </c>
      <c r="L771" s="189"/>
      <c r="M771" s="497"/>
      <c r="N771" s="431"/>
      <c r="O771" s="498"/>
      <c r="P771" s="249">
        <f t="shared" si="180"/>
        <v>0</v>
      </c>
      <c r="Q771" s="155">
        <f t="shared" si="181"/>
        <v>0</v>
      </c>
      <c r="R771" s="155">
        <f t="shared" si="182"/>
        <v>0</v>
      </c>
      <c r="S771" s="155">
        <f t="shared" si="183"/>
        <v>0</v>
      </c>
      <c r="T771" s="155">
        <f t="shared" si="184"/>
        <v>0</v>
      </c>
    </row>
    <row r="772" spans="1:20" s="12" customFormat="1" ht="45" customHeight="1">
      <c r="A772" s="483" t="s">
        <v>597</v>
      </c>
      <c r="B772" s="484"/>
      <c r="C772" s="181">
        <v>0.07</v>
      </c>
      <c r="D772" s="142" t="s">
        <v>561</v>
      </c>
      <c r="E772" s="55">
        <v>1</v>
      </c>
      <c r="F772" s="189"/>
      <c r="G772" s="59" t="s">
        <v>786</v>
      </c>
      <c r="H772" s="55">
        <v>2</v>
      </c>
      <c r="I772" s="189"/>
      <c r="J772" s="59" t="s">
        <v>791</v>
      </c>
      <c r="K772" s="55">
        <v>3</v>
      </c>
      <c r="L772" s="189"/>
      <c r="M772" s="497"/>
      <c r="N772" s="431"/>
      <c r="O772" s="498"/>
      <c r="P772" s="249">
        <f t="shared" si="180"/>
        <v>0</v>
      </c>
      <c r="Q772" s="155">
        <f t="shared" si="181"/>
        <v>0</v>
      </c>
      <c r="R772" s="155">
        <f t="shared" si="182"/>
        <v>0</v>
      </c>
      <c r="S772" s="155">
        <f t="shared" si="183"/>
        <v>0</v>
      </c>
      <c r="T772" s="155">
        <f t="shared" si="184"/>
        <v>0</v>
      </c>
    </row>
    <row r="773" spans="1:20" s="12" customFormat="1" ht="45" customHeight="1">
      <c r="A773" s="483" t="s">
        <v>134</v>
      </c>
      <c r="B773" s="484"/>
      <c r="C773" s="181">
        <v>0.45</v>
      </c>
      <c r="D773" s="142" t="s">
        <v>784</v>
      </c>
      <c r="E773" s="55">
        <v>1</v>
      </c>
      <c r="F773" s="189"/>
      <c r="G773" s="59" t="s">
        <v>785</v>
      </c>
      <c r="H773" s="55">
        <v>2</v>
      </c>
      <c r="I773" s="189"/>
      <c r="J773" s="59" t="s">
        <v>792</v>
      </c>
      <c r="K773" s="55">
        <v>3</v>
      </c>
      <c r="L773" s="189"/>
      <c r="M773" s="497"/>
      <c r="N773" s="431"/>
      <c r="O773" s="498"/>
      <c r="P773" s="249">
        <f t="shared" si="180"/>
        <v>0</v>
      </c>
      <c r="Q773" s="155">
        <f t="shared" si="181"/>
        <v>0</v>
      </c>
      <c r="R773" s="155">
        <f t="shared" si="182"/>
        <v>0</v>
      </c>
      <c r="S773" s="155">
        <f t="shared" si="183"/>
        <v>0</v>
      </c>
      <c r="T773" s="155">
        <f t="shared" si="184"/>
        <v>0</v>
      </c>
    </row>
    <row r="774" spans="1:20" s="12" customFormat="1" ht="45" customHeight="1" thickBot="1">
      <c r="A774" s="477" t="s">
        <v>163</v>
      </c>
      <c r="B774" s="478"/>
      <c r="C774" s="182">
        <v>0.04</v>
      </c>
      <c r="D774" s="117" t="s">
        <v>561</v>
      </c>
      <c r="E774" s="104">
        <v>1</v>
      </c>
      <c r="F774" s="174"/>
      <c r="G774" s="103" t="s">
        <v>760</v>
      </c>
      <c r="H774" s="104">
        <v>2</v>
      </c>
      <c r="I774" s="174"/>
      <c r="J774" s="103" t="s">
        <v>793</v>
      </c>
      <c r="K774" s="104">
        <v>3</v>
      </c>
      <c r="L774" s="174"/>
      <c r="M774" s="494"/>
      <c r="N774" s="495"/>
      <c r="O774" s="496"/>
      <c r="P774" s="249">
        <f t="shared" si="180"/>
        <v>0</v>
      </c>
      <c r="Q774" s="155">
        <f t="shared" si="181"/>
        <v>0</v>
      </c>
      <c r="R774" s="155">
        <f t="shared" si="182"/>
        <v>0</v>
      </c>
      <c r="S774" s="155">
        <f t="shared" si="183"/>
        <v>0</v>
      </c>
      <c r="T774" s="155">
        <f t="shared" si="184"/>
        <v>0</v>
      </c>
    </row>
    <row r="775" spans="1:16" ht="28.5" customHeight="1" thickBot="1">
      <c r="A775" s="1"/>
      <c r="B775" s="1"/>
      <c r="C775" s="1"/>
      <c r="D775" s="479" t="s">
        <v>168</v>
      </c>
      <c r="E775" s="481"/>
      <c r="F775" s="481"/>
      <c r="G775" s="479" t="s">
        <v>169</v>
      </c>
      <c r="H775" s="481"/>
      <c r="I775" s="481"/>
      <c r="J775" s="479" t="s">
        <v>170</v>
      </c>
      <c r="K775" s="480"/>
      <c r="L775" s="480"/>
      <c r="M775" s="287"/>
      <c r="N775" s="1"/>
      <c r="O775" s="1"/>
      <c r="P775" s="240">
        <f>SUM(P769:P774)</f>
        <v>0</v>
      </c>
    </row>
    <row r="776" spans="1:16" s="81" customFormat="1" ht="12">
      <c r="A776" s="79"/>
      <c r="B776" s="79"/>
      <c r="C776" s="79"/>
      <c r="D776" s="482"/>
      <c r="E776" s="476"/>
      <c r="F776" s="476"/>
      <c r="G776" s="473" t="s">
        <v>65</v>
      </c>
      <c r="H776" s="473"/>
      <c r="I776" s="473"/>
      <c r="J776" s="473" t="s">
        <v>171</v>
      </c>
      <c r="K776" s="474"/>
      <c r="L776" s="474"/>
      <c r="M776" s="79"/>
      <c r="N776" s="79"/>
      <c r="O776" s="79"/>
      <c r="P776" s="82"/>
    </row>
    <row r="777" spans="1:16" s="81" customFormat="1" ht="12">
      <c r="A777" s="79"/>
      <c r="B777" s="79"/>
      <c r="C777" s="79"/>
      <c r="D777" s="475"/>
      <c r="E777" s="476"/>
      <c r="F777" s="476"/>
      <c r="G777" s="473" t="s">
        <v>66</v>
      </c>
      <c r="H777" s="473"/>
      <c r="I777" s="473"/>
      <c r="J777" s="473" t="s">
        <v>172</v>
      </c>
      <c r="K777" s="474"/>
      <c r="L777" s="474"/>
      <c r="M777" s="79"/>
      <c r="N777" s="82"/>
      <c r="O777" s="82"/>
      <c r="P777" s="79"/>
    </row>
    <row r="778" spans="1:16" s="81" customFormat="1" ht="12.75" thickBot="1">
      <c r="A778" s="79"/>
      <c r="B778" s="79"/>
      <c r="C778" s="79"/>
      <c r="D778" s="469"/>
      <c r="E778" s="470"/>
      <c r="F778" s="470"/>
      <c r="G778" s="471" t="s">
        <v>67</v>
      </c>
      <c r="H778" s="471"/>
      <c r="I778" s="471"/>
      <c r="J778" s="471" t="s">
        <v>211</v>
      </c>
      <c r="K778" s="472"/>
      <c r="L778" s="472"/>
      <c r="M778" s="79"/>
      <c r="N778" s="82"/>
      <c r="O778" s="82"/>
      <c r="P778" s="79"/>
    </row>
    <row r="779" spans="1:16" ht="14.25">
      <c r="A779" s="1"/>
      <c r="B779" s="1"/>
      <c r="C779" s="1"/>
      <c r="D779" s="289"/>
      <c r="E779" s="289"/>
      <c r="F779" s="289"/>
      <c r="G779" s="289"/>
      <c r="H779" s="289"/>
      <c r="I779" s="289"/>
      <c r="J779" s="289"/>
      <c r="K779" s="289"/>
      <c r="L779" s="289"/>
      <c r="M779" s="289"/>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ht="12.75">
      <c r="P785" s="1"/>
    </row>
  </sheetData>
  <sheetProtection/>
  <mergeCells count="1243">
    <mergeCell ref="A32:P32"/>
    <mergeCell ref="A26:P26"/>
    <mergeCell ref="A27:P27"/>
    <mergeCell ref="A28:P28"/>
    <mergeCell ref="A29:P29"/>
    <mergeCell ref="A22:P22"/>
    <mergeCell ref="A23:P23"/>
    <mergeCell ref="A24:P24"/>
    <mergeCell ref="A25:P25"/>
    <mergeCell ref="A30:P30"/>
    <mergeCell ref="A31:P31"/>
    <mergeCell ref="A14:P14"/>
    <mergeCell ref="A15:P15"/>
    <mergeCell ref="A18:P18"/>
    <mergeCell ref="A19:P19"/>
    <mergeCell ref="A20:P20"/>
    <mergeCell ref="A21:P21"/>
    <mergeCell ref="A9:P9"/>
    <mergeCell ref="A8:P8"/>
    <mergeCell ref="A10:P10"/>
    <mergeCell ref="A11:P11"/>
    <mergeCell ref="A12:P12"/>
    <mergeCell ref="A13:P13"/>
    <mergeCell ref="D585:F585"/>
    <mergeCell ref="D584:F584"/>
    <mergeCell ref="G583:I583"/>
    <mergeCell ref="G584:I584"/>
    <mergeCell ref="G585:I585"/>
    <mergeCell ref="J584:L584"/>
    <mergeCell ref="J585:L585"/>
    <mergeCell ref="G215:I215"/>
    <mergeCell ref="J213:L213"/>
    <mergeCell ref="J214:L214"/>
    <mergeCell ref="J215:L215"/>
    <mergeCell ref="D582:F582"/>
    <mergeCell ref="J583:L583"/>
    <mergeCell ref="D583:F583"/>
    <mergeCell ref="J582:L582"/>
    <mergeCell ref="G582:I582"/>
    <mergeCell ref="A210:B210"/>
    <mergeCell ref="A209:B209"/>
    <mergeCell ref="A208:B208"/>
    <mergeCell ref="J211:L211"/>
    <mergeCell ref="D217:P217"/>
    <mergeCell ref="D212:F212"/>
    <mergeCell ref="D213:F213"/>
    <mergeCell ref="D214:F214"/>
    <mergeCell ref="D215:F215"/>
    <mergeCell ref="J212:L212"/>
    <mergeCell ref="A202:B202"/>
    <mergeCell ref="G212:I212"/>
    <mergeCell ref="G213:I213"/>
    <mergeCell ref="G214:I214"/>
    <mergeCell ref="D211:F211"/>
    <mergeCell ref="G211:I211"/>
    <mergeCell ref="A207:B207"/>
    <mergeCell ref="A206:B206"/>
    <mergeCell ref="A205:B205"/>
    <mergeCell ref="A204:B204"/>
    <mergeCell ref="A230:B230"/>
    <mergeCell ref="D231:F231"/>
    <mergeCell ref="G231:I231"/>
    <mergeCell ref="M230:O230"/>
    <mergeCell ref="J231:L231"/>
    <mergeCell ref="A227:B227"/>
    <mergeCell ref="A228:B228"/>
    <mergeCell ref="M229:O229"/>
    <mergeCell ref="M228:O228"/>
    <mergeCell ref="A229:B229"/>
    <mergeCell ref="D237:P237"/>
    <mergeCell ref="A240:P240"/>
    <mergeCell ref="D232:F232"/>
    <mergeCell ref="D233:F233"/>
    <mergeCell ref="G233:I233"/>
    <mergeCell ref="G232:I232"/>
    <mergeCell ref="D221:F221"/>
    <mergeCell ref="G221:I221"/>
    <mergeCell ref="J221:L221"/>
    <mergeCell ref="M221:O221"/>
    <mergeCell ref="A241:C241"/>
    <mergeCell ref="D241:F241"/>
    <mergeCell ref="G241:I241"/>
    <mergeCell ref="J241:L241"/>
    <mergeCell ref="D234:F234"/>
    <mergeCell ref="G234:I234"/>
    <mergeCell ref="A225:B225"/>
    <mergeCell ref="A222:B222"/>
    <mergeCell ref="M227:O227"/>
    <mergeCell ref="M226:O226"/>
    <mergeCell ref="M225:O225"/>
    <mergeCell ref="M224:O224"/>
    <mergeCell ref="M223:O223"/>
    <mergeCell ref="M222:O222"/>
    <mergeCell ref="A224:B224"/>
    <mergeCell ref="A226:B226"/>
    <mergeCell ref="A82:B82"/>
    <mergeCell ref="A70:B70"/>
    <mergeCell ref="A69:B69"/>
    <mergeCell ref="A68:B68"/>
    <mergeCell ref="M247:O247"/>
    <mergeCell ref="J232:L232"/>
    <mergeCell ref="J233:L233"/>
    <mergeCell ref="J234:L234"/>
    <mergeCell ref="M243:O243"/>
    <mergeCell ref="M241:O241"/>
    <mergeCell ref="A49:B49"/>
    <mergeCell ref="A48:B48"/>
    <mergeCell ref="A67:B67"/>
    <mergeCell ref="A66:B66"/>
    <mergeCell ref="A43:B43"/>
    <mergeCell ref="A42:B42"/>
    <mergeCell ref="A65:B65"/>
    <mergeCell ref="A64:B64"/>
    <mergeCell ref="A61:C61"/>
    <mergeCell ref="A86:B86"/>
    <mergeCell ref="A85:B85"/>
    <mergeCell ref="A84:B84"/>
    <mergeCell ref="A83:B83"/>
    <mergeCell ref="A41:B41"/>
    <mergeCell ref="A185:B185"/>
    <mergeCell ref="A184:B184"/>
    <mergeCell ref="A183:B183"/>
    <mergeCell ref="A63:B63"/>
    <mergeCell ref="A62:B62"/>
    <mergeCell ref="A103:B103"/>
    <mergeCell ref="A102:B102"/>
    <mergeCell ref="A90:B90"/>
    <mergeCell ref="A89:B89"/>
    <mergeCell ref="A88:B88"/>
    <mergeCell ref="A87:B87"/>
    <mergeCell ref="A109:B109"/>
    <mergeCell ref="A108:B108"/>
    <mergeCell ref="A107:B107"/>
    <mergeCell ref="A106:B106"/>
    <mergeCell ref="A105:B105"/>
    <mergeCell ref="A104:B104"/>
    <mergeCell ref="A122:B122"/>
    <mergeCell ref="A110:B110"/>
    <mergeCell ref="A120:P120"/>
    <mergeCell ref="A121:C121"/>
    <mergeCell ref="D121:F121"/>
    <mergeCell ref="G121:I121"/>
    <mergeCell ref="K121:L121"/>
    <mergeCell ref="M121:O121"/>
    <mergeCell ref="A128:B128"/>
    <mergeCell ref="A127:B127"/>
    <mergeCell ref="A126:B126"/>
    <mergeCell ref="A125:B125"/>
    <mergeCell ref="A124:B124"/>
    <mergeCell ref="A123:B123"/>
    <mergeCell ref="A145:B145"/>
    <mergeCell ref="A144:B144"/>
    <mergeCell ref="A143:B143"/>
    <mergeCell ref="A142:B142"/>
    <mergeCell ref="A130:B130"/>
    <mergeCell ref="A129:B129"/>
    <mergeCell ref="A162:B162"/>
    <mergeCell ref="A150:B150"/>
    <mergeCell ref="A149:B149"/>
    <mergeCell ref="A148:B148"/>
    <mergeCell ref="A147:B147"/>
    <mergeCell ref="A146:B146"/>
    <mergeCell ref="A168:B168"/>
    <mergeCell ref="A167:B167"/>
    <mergeCell ref="A166:B166"/>
    <mergeCell ref="A165:B165"/>
    <mergeCell ref="A164:B164"/>
    <mergeCell ref="A163:B163"/>
    <mergeCell ref="A201:C201"/>
    <mergeCell ref="D191:F191"/>
    <mergeCell ref="G191:I191"/>
    <mergeCell ref="D192:F192"/>
    <mergeCell ref="D193:F193"/>
    <mergeCell ref="D194:F194"/>
    <mergeCell ref="D195:F195"/>
    <mergeCell ref="A200:P200"/>
    <mergeCell ref="J194:L194"/>
    <mergeCell ref="J195:L195"/>
    <mergeCell ref="M245:O245"/>
    <mergeCell ref="M246:O246"/>
    <mergeCell ref="D201:F201"/>
    <mergeCell ref="G201:I201"/>
    <mergeCell ref="J201:L201"/>
    <mergeCell ref="M201:O201"/>
    <mergeCell ref="M242:O242"/>
    <mergeCell ref="N219:P219"/>
    <mergeCell ref="C220:P220"/>
    <mergeCell ref="A221:C221"/>
    <mergeCell ref="G253:I253"/>
    <mergeCell ref="G252:I252"/>
    <mergeCell ref="A203:B203"/>
    <mergeCell ref="M250:O250"/>
    <mergeCell ref="D251:F251"/>
    <mergeCell ref="G251:I251"/>
    <mergeCell ref="J251:L251"/>
    <mergeCell ref="M248:O248"/>
    <mergeCell ref="M249:O249"/>
    <mergeCell ref="M244:O244"/>
    <mergeCell ref="G194:I194"/>
    <mergeCell ref="G195:I195"/>
    <mergeCell ref="D252:F252"/>
    <mergeCell ref="D253:F253"/>
    <mergeCell ref="D254:F254"/>
    <mergeCell ref="N199:P199"/>
    <mergeCell ref="J252:L252"/>
    <mergeCell ref="J253:L253"/>
    <mergeCell ref="J254:L254"/>
    <mergeCell ref="G254:I254"/>
    <mergeCell ref="J192:L192"/>
    <mergeCell ref="J193:L193"/>
    <mergeCell ref="A190:B190"/>
    <mergeCell ref="J191:L191"/>
    <mergeCell ref="G192:I192"/>
    <mergeCell ref="G193:I193"/>
    <mergeCell ref="G50:I50"/>
    <mergeCell ref="G51:I51"/>
    <mergeCell ref="G52:I52"/>
    <mergeCell ref="G53:I53"/>
    <mergeCell ref="A188:B188"/>
    <mergeCell ref="A189:B189"/>
    <mergeCell ref="A186:B186"/>
    <mergeCell ref="A187:B187"/>
    <mergeCell ref="A170:B170"/>
    <mergeCell ref="A169:B169"/>
    <mergeCell ref="D51:F51"/>
    <mergeCell ref="D52:F52"/>
    <mergeCell ref="D53:F53"/>
    <mergeCell ref="D54:F54"/>
    <mergeCell ref="G54:I54"/>
    <mergeCell ref="J50:L50"/>
    <mergeCell ref="J51:L51"/>
    <mergeCell ref="J52:L52"/>
    <mergeCell ref="J53:L53"/>
    <mergeCell ref="J54:L54"/>
    <mergeCell ref="D57:P57"/>
    <mergeCell ref="A60:P60"/>
    <mergeCell ref="G40:I40"/>
    <mergeCell ref="J40:L40"/>
    <mergeCell ref="M40:O40"/>
    <mergeCell ref="D40:F40"/>
    <mergeCell ref="A47:B47"/>
    <mergeCell ref="A46:B46"/>
    <mergeCell ref="A45:B45"/>
    <mergeCell ref="A44:B44"/>
    <mergeCell ref="D71:F71"/>
    <mergeCell ref="J71:L71"/>
    <mergeCell ref="J70:O70"/>
    <mergeCell ref="J69:O69"/>
    <mergeCell ref="J68:O68"/>
    <mergeCell ref="J67:O67"/>
    <mergeCell ref="J73:L73"/>
    <mergeCell ref="G72:I72"/>
    <mergeCell ref="G73:I73"/>
    <mergeCell ref="J66:O66"/>
    <mergeCell ref="J65:O65"/>
    <mergeCell ref="J64:O64"/>
    <mergeCell ref="G71:I71"/>
    <mergeCell ref="A5:P5"/>
    <mergeCell ref="A4:P4"/>
    <mergeCell ref="A16:P16"/>
    <mergeCell ref="A17:P17"/>
    <mergeCell ref="J62:O62"/>
    <mergeCell ref="J72:L72"/>
    <mergeCell ref="J63:O63"/>
    <mergeCell ref="D61:F61"/>
    <mergeCell ref="G61:I61"/>
    <mergeCell ref="J61:O61"/>
    <mergeCell ref="A81:C81"/>
    <mergeCell ref="D81:F81"/>
    <mergeCell ref="J81:L81"/>
    <mergeCell ref="G81:I81"/>
    <mergeCell ref="A2:P2"/>
    <mergeCell ref="D36:P36"/>
    <mergeCell ref="A39:P39"/>
    <mergeCell ref="A40:C40"/>
    <mergeCell ref="A7:P7"/>
    <mergeCell ref="A6:P6"/>
    <mergeCell ref="M81:O81"/>
    <mergeCell ref="J91:L91"/>
    <mergeCell ref="J92:L92"/>
    <mergeCell ref="J93:L93"/>
    <mergeCell ref="D72:F72"/>
    <mergeCell ref="D73:F73"/>
    <mergeCell ref="D91:F91"/>
    <mergeCell ref="G91:I91"/>
    <mergeCell ref="D77:P77"/>
    <mergeCell ref="A80:P80"/>
    <mergeCell ref="D94:F94"/>
    <mergeCell ref="D93:F93"/>
    <mergeCell ref="D92:F92"/>
    <mergeCell ref="D97:P97"/>
    <mergeCell ref="J94:L94"/>
    <mergeCell ref="G92:I92"/>
    <mergeCell ref="G93:I93"/>
    <mergeCell ref="G94:I94"/>
    <mergeCell ref="A100:P100"/>
    <mergeCell ref="M101:O101"/>
    <mergeCell ref="J101:L101"/>
    <mergeCell ref="G101:I101"/>
    <mergeCell ref="D101:F101"/>
    <mergeCell ref="A101:C101"/>
    <mergeCell ref="J111:L111"/>
    <mergeCell ref="J112:L112"/>
    <mergeCell ref="J113:L113"/>
    <mergeCell ref="D111:F111"/>
    <mergeCell ref="G111:I111"/>
    <mergeCell ref="D112:F112"/>
    <mergeCell ref="D113:F113"/>
    <mergeCell ref="G112:I112"/>
    <mergeCell ref="G113:I113"/>
    <mergeCell ref="J131:L131"/>
    <mergeCell ref="J132:L132"/>
    <mergeCell ref="J133:L133"/>
    <mergeCell ref="J134:L134"/>
    <mergeCell ref="J114:L114"/>
    <mergeCell ref="D114:F114"/>
    <mergeCell ref="G114:I114"/>
    <mergeCell ref="D117:P117"/>
    <mergeCell ref="D141:F141"/>
    <mergeCell ref="D131:F131"/>
    <mergeCell ref="D132:F132"/>
    <mergeCell ref="D133:F133"/>
    <mergeCell ref="D134:F134"/>
    <mergeCell ref="G133:I133"/>
    <mergeCell ref="G132:I132"/>
    <mergeCell ref="G134:I134"/>
    <mergeCell ref="G131:I131"/>
    <mergeCell ref="J151:L151"/>
    <mergeCell ref="J152:L152"/>
    <mergeCell ref="J153:L153"/>
    <mergeCell ref="J154:L154"/>
    <mergeCell ref="D137:P137"/>
    <mergeCell ref="A140:P140"/>
    <mergeCell ref="A141:C141"/>
    <mergeCell ref="M141:O141"/>
    <mergeCell ref="J141:L141"/>
    <mergeCell ref="G141:I141"/>
    <mergeCell ref="D152:F152"/>
    <mergeCell ref="D153:F153"/>
    <mergeCell ref="D154:F154"/>
    <mergeCell ref="D151:F151"/>
    <mergeCell ref="G154:I154"/>
    <mergeCell ref="G153:I153"/>
    <mergeCell ref="G152:I152"/>
    <mergeCell ref="G151:I151"/>
    <mergeCell ref="D157:P157"/>
    <mergeCell ref="A160:P160"/>
    <mergeCell ref="A161:C161"/>
    <mergeCell ref="D161:F161"/>
    <mergeCell ref="G161:I161"/>
    <mergeCell ref="J161:L161"/>
    <mergeCell ref="M161:O161"/>
    <mergeCell ref="D174:F174"/>
    <mergeCell ref="G174:I174"/>
    <mergeCell ref="G173:I173"/>
    <mergeCell ref="G172:I172"/>
    <mergeCell ref="G171:I171"/>
    <mergeCell ref="J171:L171"/>
    <mergeCell ref="J172:L172"/>
    <mergeCell ref="J173:L173"/>
    <mergeCell ref="J174:L174"/>
    <mergeCell ref="A322:B322"/>
    <mergeCell ref="D177:P177"/>
    <mergeCell ref="N179:P179"/>
    <mergeCell ref="A181:C181"/>
    <mergeCell ref="D181:F181"/>
    <mergeCell ref="G181:I181"/>
    <mergeCell ref="J181:L181"/>
    <mergeCell ref="M181:O181"/>
    <mergeCell ref="A180:P180"/>
    <mergeCell ref="D197:P197"/>
    <mergeCell ref="D261:F261"/>
    <mergeCell ref="G261:I261"/>
    <mergeCell ref="J261:L261"/>
    <mergeCell ref="M261:O261"/>
    <mergeCell ref="D50:F50"/>
    <mergeCell ref="D257:P257"/>
    <mergeCell ref="A259:N259"/>
    <mergeCell ref="D171:F171"/>
    <mergeCell ref="D172:F172"/>
    <mergeCell ref="D173:F173"/>
    <mergeCell ref="A250:B250"/>
    <mergeCell ref="J273:L273"/>
    <mergeCell ref="G273:I273"/>
    <mergeCell ref="D271:F271"/>
    <mergeCell ref="J271:L271"/>
    <mergeCell ref="J272:L272"/>
    <mergeCell ref="G271:I271"/>
    <mergeCell ref="G272:I272"/>
    <mergeCell ref="A260:P260"/>
    <mergeCell ref="A261:C261"/>
    <mergeCell ref="A264:B264"/>
    <mergeCell ref="A265:B265"/>
    <mergeCell ref="A266:B266"/>
    <mergeCell ref="A267:B267"/>
    <mergeCell ref="A244:B244"/>
    <mergeCell ref="A245:B245"/>
    <mergeCell ref="A246:B246"/>
    <mergeCell ref="A247:B247"/>
    <mergeCell ref="A248:B248"/>
    <mergeCell ref="A249:B249"/>
    <mergeCell ref="A268:B268"/>
    <mergeCell ref="A269:B269"/>
    <mergeCell ref="D276:P276"/>
    <mergeCell ref="A278:N278"/>
    <mergeCell ref="D273:F273"/>
    <mergeCell ref="D274:F274"/>
    <mergeCell ref="A270:B270"/>
    <mergeCell ref="J274:L274"/>
    <mergeCell ref="G274:I274"/>
    <mergeCell ref="D272:F272"/>
    <mergeCell ref="A283:B283"/>
    <mergeCell ref="A284:B284"/>
    <mergeCell ref="A285:B285"/>
    <mergeCell ref="A286:B286"/>
    <mergeCell ref="A279:P279"/>
    <mergeCell ref="A280:C280"/>
    <mergeCell ref="D280:F280"/>
    <mergeCell ref="G280:I280"/>
    <mergeCell ref="J280:L280"/>
    <mergeCell ref="M280:O280"/>
    <mergeCell ref="J293:L293"/>
    <mergeCell ref="D299:F299"/>
    <mergeCell ref="G299:I299"/>
    <mergeCell ref="J299:L299"/>
    <mergeCell ref="A289:B289"/>
    <mergeCell ref="D290:F290"/>
    <mergeCell ref="G291:I291"/>
    <mergeCell ref="J291:L291"/>
    <mergeCell ref="A287:B287"/>
    <mergeCell ref="A288:B288"/>
    <mergeCell ref="A320:B320"/>
    <mergeCell ref="D292:F292"/>
    <mergeCell ref="G292:I292"/>
    <mergeCell ref="J292:L292"/>
    <mergeCell ref="D293:F293"/>
    <mergeCell ref="G293:I293"/>
    <mergeCell ref="A303:B303"/>
    <mergeCell ref="A302:B302"/>
    <mergeCell ref="A300:B300"/>
    <mergeCell ref="A299:C299"/>
    <mergeCell ref="A281:B281"/>
    <mergeCell ref="D295:P295"/>
    <mergeCell ref="A298:P298"/>
    <mergeCell ref="G290:I290"/>
    <mergeCell ref="J290:L290"/>
    <mergeCell ref="D291:F291"/>
    <mergeCell ref="D309:F309"/>
    <mergeCell ref="G309:I309"/>
    <mergeCell ref="J309:L309"/>
    <mergeCell ref="J310:L310"/>
    <mergeCell ref="M299:O299"/>
    <mergeCell ref="A308:B308"/>
    <mergeCell ref="A307:B307"/>
    <mergeCell ref="A306:B306"/>
    <mergeCell ref="A305:B305"/>
    <mergeCell ref="A304:B304"/>
    <mergeCell ref="J311:L311"/>
    <mergeCell ref="J312:L312"/>
    <mergeCell ref="D310:F310"/>
    <mergeCell ref="D311:F311"/>
    <mergeCell ref="D312:F312"/>
    <mergeCell ref="G312:I312"/>
    <mergeCell ref="G311:I311"/>
    <mergeCell ref="G310:I310"/>
    <mergeCell ref="D315:P315"/>
    <mergeCell ref="A318:P318"/>
    <mergeCell ref="A319:C319"/>
    <mergeCell ref="D319:F319"/>
    <mergeCell ref="G319:I319"/>
    <mergeCell ref="J319:L319"/>
    <mergeCell ref="M319:O319"/>
    <mergeCell ref="A327:B327"/>
    <mergeCell ref="A328:B328"/>
    <mergeCell ref="A329:B329"/>
    <mergeCell ref="D330:F330"/>
    <mergeCell ref="A323:B323"/>
    <mergeCell ref="A324:B324"/>
    <mergeCell ref="A325:B325"/>
    <mergeCell ref="A326:B326"/>
    <mergeCell ref="D331:F331"/>
    <mergeCell ref="J330:L330"/>
    <mergeCell ref="J331:L331"/>
    <mergeCell ref="J332:L332"/>
    <mergeCell ref="D332:F332"/>
    <mergeCell ref="G330:I330"/>
    <mergeCell ref="G331:I331"/>
    <mergeCell ref="G332:I332"/>
    <mergeCell ref="A345:B345"/>
    <mergeCell ref="A346:B346"/>
    <mergeCell ref="J333:L333"/>
    <mergeCell ref="J334:L334"/>
    <mergeCell ref="D336:P336"/>
    <mergeCell ref="A340:P340"/>
    <mergeCell ref="G334:I334"/>
    <mergeCell ref="D334:F334"/>
    <mergeCell ref="D333:F333"/>
    <mergeCell ref="G333:I333"/>
    <mergeCell ref="A351:B351"/>
    <mergeCell ref="A341:C341"/>
    <mergeCell ref="D341:F341"/>
    <mergeCell ref="G341:I341"/>
    <mergeCell ref="A347:B347"/>
    <mergeCell ref="A348:B348"/>
    <mergeCell ref="A349:B349"/>
    <mergeCell ref="A350:B350"/>
    <mergeCell ref="A342:B342"/>
    <mergeCell ref="A344:B344"/>
    <mergeCell ref="M344:O344"/>
    <mergeCell ref="M345:O345"/>
    <mergeCell ref="M346:O346"/>
    <mergeCell ref="M347:O347"/>
    <mergeCell ref="J341:L341"/>
    <mergeCell ref="M341:O341"/>
    <mergeCell ref="M342:O342"/>
    <mergeCell ref="M343:O343"/>
    <mergeCell ref="M348:O348"/>
    <mergeCell ref="M349:O349"/>
    <mergeCell ref="D351:F351"/>
    <mergeCell ref="D352:F352"/>
    <mergeCell ref="G352:I352"/>
    <mergeCell ref="G351:I351"/>
    <mergeCell ref="J351:L351"/>
    <mergeCell ref="J352:L352"/>
    <mergeCell ref="G360:I360"/>
    <mergeCell ref="J360:L360"/>
    <mergeCell ref="J353:L353"/>
    <mergeCell ref="J354:L354"/>
    <mergeCell ref="D356:P356"/>
    <mergeCell ref="A359:P359"/>
    <mergeCell ref="D353:F353"/>
    <mergeCell ref="D354:F354"/>
    <mergeCell ref="G354:I354"/>
    <mergeCell ref="G353:I353"/>
    <mergeCell ref="A365:B365"/>
    <mergeCell ref="A366:B366"/>
    <mergeCell ref="A367:B367"/>
    <mergeCell ref="A368:B368"/>
    <mergeCell ref="M360:O360"/>
    <mergeCell ref="A361:B361"/>
    <mergeCell ref="A363:B363"/>
    <mergeCell ref="A364:B364"/>
    <mergeCell ref="A360:C360"/>
    <mergeCell ref="D360:F360"/>
    <mergeCell ref="J371:L371"/>
    <mergeCell ref="D372:F372"/>
    <mergeCell ref="G372:I372"/>
    <mergeCell ref="J372:L372"/>
    <mergeCell ref="A369:B369"/>
    <mergeCell ref="A370:B370"/>
    <mergeCell ref="D371:F371"/>
    <mergeCell ref="G371:I371"/>
    <mergeCell ref="D375:F375"/>
    <mergeCell ref="G375:I375"/>
    <mergeCell ref="J375:L375"/>
    <mergeCell ref="D377:P377"/>
    <mergeCell ref="D373:F373"/>
    <mergeCell ref="G373:I373"/>
    <mergeCell ref="J373:L373"/>
    <mergeCell ref="D374:F374"/>
    <mergeCell ref="G374:I374"/>
    <mergeCell ref="J374:L374"/>
    <mergeCell ref="A384:B384"/>
    <mergeCell ref="A385:B385"/>
    <mergeCell ref="A386:B386"/>
    <mergeCell ref="A387:B387"/>
    <mergeCell ref="A380:P380"/>
    <mergeCell ref="J381:L381"/>
    <mergeCell ref="M381:O381"/>
    <mergeCell ref="G381:I381"/>
    <mergeCell ref="D381:F381"/>
    <mergeCell ref="A381:C381"/>
    <mergeCell ref="A388:B388"/>
    <mergeCell ref="A389:B389"/>
    <mergeCell ref="A390:B390"/>
    <mergeCell ref="M382:O382"/>
    <mergeCell ref="M383:O383"/>
    <mergeCell ref="M384:O384"/>
    <mergeCell ref="M385:O385"/>
    <mergeCell ref="M386:O386"/>
    <mergeCell ref="M387:O387"/>
    <mergeCell ref="M388:O388"/>
    <mergeCell ref="G394:I394"/>
    <mergeCell ref="G393:I393"/>
    <mergeCell ref="M389:O389"/>
    <mergeCell ref="M390:O390"/>
    <mergeCell ref="D391:F391"/>
    <mergeCell ref="D392:F392"/>
    <mergeCell ref="G392:I392"/>
    <mergeCell ref="G391:I391"/>
    <mergeCell ref="J391:L391"/>
    <mergeCell ref="J392:L392"/>
    <mergeCell ref="A401:C401"/>
    <mergeCell ref="D401:F401"/>
    <mergeCell ref="G401:I401"/>
    <mergeCell ref="J401:L401"/>
    <mergeCell ref="J393:L393"/>
    <mergeCell ref="J394:L394"/>
    <mergeCell ref="D397:P397"/>
    <mergeCell ref="A400:P400"/>
    <mergeCell ref="D393:F393"/>
    <mergeCell ref="D394:F394"/>
    <mergeCell ref="A405:B405"/>
    <mergeCell ref="M405:O405"/>
    <mergeCell ref="A406:B406"/>
    <mergeCell ref="M406:O406"/>
    <mergeCell ref="M401:O401"/>
    <mergeCell ref="M402:O402"/>
    <mergeCell ref="M403:O403"/>
    <mergeCell ref="A404:B404"/>
    <mergeCell ref="M404:O404"/>
    <mergeCell ref="A402:B402"/>
    <mergeCell ref="A409:B409"/>
    <mergeCell ref="M409:O409"/>
    <mergeCell ref="A410:B410"/>
    <mergeCell ref="M410:O410"/>
    <mergeCell ref="A407:B407"/>
    <mergeCell ref="M407:O407"/>
    <mergeCell ref="A408:B408"/>
    <mergeCell ref="M408:O408"/>
    <mergeCell ref="D411:F411"/>
    <mergeCell ref="G411:I411"/>
    <mergeCell ref="J411:L411"/>
    <mergeCell ref="D412:F412"/>
    <mergeCell ref="G412:I412"/>
    <mergeCell ref="J412:L412"/>
    <mergeCell ref="D413:F413"/>
    <mergeCell ref="G413:I413"/>
    <mergeCell ref="J413:L413"/>
    <mergeCell ref="D414:F414"/>
    <mergeCell ref="G414:I414"/>
    <mergeCell ref="J414:L414"/>
    <mergeCell ref="D417:P417"/>
    <mergeCell ref="A420:P420"/>
    <mergeCell ref="A422:B422"/>
    <mergeCell ref="A424:B424"/>
    <mergeCell ref="G421:I421"/>
    <mergeCell ref="J421:L421"/>
    <mergeCell ref="M421:O421"/>
    <mergeCell ref="M422:O422"/>
    <mergeCell ref="M423:O423"/>
    <mergeCell ref="M424:O424"/>
    <mergeCell ref="A421:C421"/>
    <mergeCell ref="D421:F421"/>
    <mergeCell ref="A425:B425"/>
    <mergeCell ref="A426:B426"/>
    <mergeCell ref="A427:B427"/>
    <mergeCell ref="A428:B428"/>
    <mergeCell ref="M425:O425"/>
    <mergeCell ref="M426:O426"/>
    <mergeCell ref="M427:O427"/>
    <mergeCell ref="M428:O428"/>
    <mergeCell ref="A429:B429"/>
    <mergeCell ref="A430:B430"/>
    <mergeCell ref="A440:P440"/>
    <mergeCell ref="J433:L433"/>
    <mergeCell ref="M429:O429"/>
    <mergeCell ref="M430:O430"/>
    <mergeCell ref="J431:L431"/>
    <mergeCell ref="J432:L432"/>
    <mergeCell ref="G432:I432"/>
    <mergeCell ref="G431:I431"/>
    <mergeCell ref="D431:F431"/>
    <mergeCell ref="D432:F432"/>
    <mergeCell ref="D433:F433"/>
    <mergeCell ref="D434:F434"/>
    <mergeCell ref="A449:B449"/>
    <mergeCell ref="D458:P458"/>
    <mergeCell ref="J441:L441"/>
    <mergeCell ref="J434:L434"/>
    <mergeCell ref="G434:I434"/>
    <mergeCell ref="G433:I433"/>
    <mergeCell ref="D452:F452"/>
    <mergeCell ref="G452:I452"/>
    <mergeCell ref="M441:O441"/>
    <mergeCell ref="D437:P437"/>
    <mergeCell ref="A441:C441"/>
    <mergeCell ref="D441:F441"/>
    <mergeCell ref="G441:I441"/>
    <mergeCell ref="A444:B444"/>
    <mergeCell ref="A445:B445"/>
    <mergeCell ref="A448:B448"/>
    <mergeCell ref="A446:B446"/>
    <mergeCell ref="A447:B447"/>
    <mergeCell ref="A461:P461"/>
    <mergeCell ref="A483:C483"/>
    <mergeCell ref="D483:F483"/>
    <mergeCell ref="G483:I483"/>
    <mergeCell ref="J483:L483"/>
    <mergeCell ref="M483:O483"/>
    <mergeCell ref="J462:L462"/>
    <mergeCell ref="M462:O462"/>
    <mergeCell ref="A450:B450"/>
    <mergeCell ref="D451:F451"/>
    <mergeCell ref="G451:I451"/>
    <mergeCell ref="J451:L451"/>
    <mergeCell ref="J453:L453"/>
    <mergeCell ref="A485:B485"/>
    <mergeCell ref="A465:B465"/>
    <mergeCell ref="A462:C462"/>
    <mergeCell ref="D462:F462"/>
    <mergeCell ref="G462:I462"/>
    <mergeCell ref="J455:L455"/>
    <mergeCell ref="J454:L454"/>
    <mergeCell ref="G454:I454"/>
    <mergeCell ref="D454:F454"/>
    <mergeCell ref="J452:L452"/>
    <mergeCell ref="D453:F453"/>
    <mergeCell ref="G453:I453"/>
    <mergeCell ref="A466:B466"/>
    <mergeCell ref="A467:B467"/>
    <mergeCell ref="A468:B468"/>
    <mergeCell ref="A469:B469"/>
    <mergeCell ref="D455:F455"/>
    <mergeCell ref="G455:I455"/>
    <mergeCell ref="A463:B463"/>
    <mergeCell ref="A470:B470"/>
    <mergeCell ref="A471:B471"/>
    <mergeCell ref="D479:P479"/>
    <mergeCell ref="D491:F491"/>
    <mergeCell ref="G491:I491"/>
    <mergeCell ref="J472:L472"/>
    <mergeCell ref="D473:F473"/>
    <mergeCell ref="G473:I473"/>
    <mergeCell ref="J473:L473"/>
    <mergeCell ref="J476:L476"/>
    <mergeCell ref="D474:F474"/>
    <mergeCell ref="G474:I474"/>
    <mergeCell ref="A482:P482"/>
    <mergeCell ref="A484:B484"/>
    <mergeCell ref="J474:L474"/>
    <mergeCell ref="D475:F475"/>
    <mergeCell ref="G475:I475"/>
    <mergeCell ref="J475:L475"/>
    <mergeCell ref="M489:O489"/>
    <mergeCell ref="M490:O490"/>
    <mergeCell ref="A486:B486"/>
    <mergeCell ref="A487:B487"/>
    <mergeCell ref="D472:F472"/>
    <mergeCell ref="G472:I472"/>
    <mergeCell ref="A488:B488"/>
    <mergeCell ref="A489:B489"/>
    <mergeCell ref="D476:F476"/>
    <mergeCell ref="G476:I476"/>
    <mergeCell ref="J491:L491"/>
    <mergeCell ref="J492:L492"/>
    <mergeCell ref="J493:L493"/>
    <mergeCell ref="J494:L494"/>
    <mergeCell ref="A490:B490"/>
    <mergeCell ref="M484:O484"/>
    <mergeCell ref="M485:O485"/>
    <mergeCell ref="M486:O486"/>
    <mergeCell ref="M487:O487"/>
    <mergeCell ref="M488:O488"/>
    <mergeCell ref="G493:I493"/>
    <mergeCell ref="G494:I494"/>
    <mergeCell ref="G492:I492"/>
    <mergeCell ref="D492:F492"/>
    <mergeCell ref="D493:F493"/>
    <mergeCell ref="D494:F494"/>
    <mergeCell ref="A504:B504"/>
    <mergeCell ref="A505:B505"/>
    <mergeCell ref="A506:B506"/>
    <mergeCell ref="D497:P497"/>
    <mergeCell ref="A500:P500"/>
    <mergeCell ref="A501:C501"/>
    <mergeCell ref="D501:F501"/>
    <mergeCell ref="G501:I501"/>
    <mergeCell ref="J501:L501"/>
    <mergeCell ref="M501:O501"/>
    <mergeCell ref="A507:B507"/>
    <mergeCell ref="A508:B508"/>
    <mergeCell ref="A509:B509"/>
    <mergeCell ref="M502:O502"/>
    <mergeCell ref="M503:O503"/>
    <mergeCell ref="M504:O504"/>
    <mergeCell ref="M505:O505"/>
    <mergeCell ref="M506:O506"/>
    <mergeCell ref="M507:O507"/>
    <mergeCell ref="A503:B503"/>
    <mergeCell ref="G512:I512"/>
    <mergeCell ref="G511:I511"/>
    <mergeCell ref="G510:I510"/>
    <mergeCell ref="D510:F510"/>
    <mergeCell ref="D511:F511"/>
    <mergeCell ref="M508:O508"/>
    <mergeCell ref="M509:O509"/>
    <mergeCell ref="J510:L510"/>
    <mergeCell ref="J511:L511"/>
    <mergeCell ref="D520:F520"/>
    <mergeCell ref="G520:I520"/>
    <mergeCell ref="J520:L520"/>
    <mergeCell ref="D512:F512"/>
    <mergeCell ref="D513:F513"/>
    <mergeCell ref="D516:P516"/>
    <mergeCell ref="A519:P519"/>
    <mergeCell ref="J512:L512"/>
    <mergeCell ref="J513:L513"/>
    <mergeCell ref="G513:I513"/>
    <mergeCell ref="A523:B523"/>
    <mergeCell ref="M523:O523"/>
    <mergeCell ref="A524:B524"/>
    <mergeCell ref="M524:O524"/>
    <mergeCell ref="M520:O520"/>
    <mergeCell ref="M521:O521"/>
    <mergeCell ref="A522:B522"/>
    <mergeCell ref="M522:O522"/>
    <mergeCell ref="A521:B521"/>
    <mergeCell ref="A520:C520"/>
    <mergeCell ref="A527:B527"/>
    <mergeCell ref="M527:O527"/>
    <mergeCell ref="A528:B528"/>
    <mergeCell ref="M528:O528"/>
    <mergeCell ref="A525:B525"/>
    <mergeCell ref="M525:O525"/>
    <mergeCell ref="A526:B526"/>
    <mergeCell ref="M526:O526"/>
    <mergeCell ref="D529:F529"/>
    <mergeCell ref="G529:I529"/>
    <mergeCell ref="J529:L529"/>
    <mergeCell ref="D530:F530"/>
    <mergeCell ref="G530:I530"/>
    <mergeCell ref="J530:L530"/>
    <mergeCell ref="D531:F531"/>
    <mergeCell ref="G531:I531"/>
    <mergeCell ref="J531:L531"/>
    <mergeCell ref="D532:F532"/>
    <mergeCell ref="G532:I532"/>
    <mergeCell ref="J532:L532"/>
    <mergeCell ref="J541:O541"/>
    <mergeCell ref="J542:O542"/>
    <mergeCell ref="J543:O543"/>
    <mergeCell ref="J544:O544"/>
    <mergeCell ref="D535:P535"/>
    <mergeCell ref="A538:P538"/>
    <mergeCell ref="J539:O539"/>
    <mergeCell ref="J540:O540"/>
    <mergeCell ref="A539:C539"/>
    <mergeCell ref="D539:F539"/>
    <mergeCell ref="G539:I539"/>
    <mergeCell ref="A545:B545"/>
    <mergeCell ref="A544:B544"/>
    <mergeCell ref="A543:B543"/>
    <mergeCell ref="A542:B542"/>
    <mergeCell ref="A541:B541"/>
    <mergeCell ref="J547:L547"/>
    <mergeCell ref="J548:L548"/>
    <mergeCell ref="G547:I547"/>
    <mergeCell ref="G548:I548"/>
    <mergeCell ref="G546:I546"/>
    <mergeCell ref="J545:O545"/>
    <mergeCell ref="A554:P554"/>
    <mergeCell ref="A555:C555"/>
    <mergeCell ref="D555:F555"/>
    <mergeCell ref="G555:I555"/>
    <mergeCell ref="J555:O555"/>
    <mergeCell ref="D546:F546"/>
    <mergeCell ref="D547:F547"/>
    <mergeCell ref="D548:F548"/>
    <mergeCell ref="D551:P551"/>
    <mergeCell ref="J546:L546"/>
    <mergeCell ref="J556:O556"/>
    <mergeCell ref="A557:B557"/>
    <mergeCell ref="J557:O557"/>
    <mergeCell ref="A558:B558"/>
    <mergeCell ref="J558:O558"/>
    <mergeCell ref="A556:B556"/>
    <mergeCell ref="A561:B561"/>
    <mergeCell ref="J561:O561"/>
    <mergeCell ref="D562:F562"/>
    <mergeCell ref="G562:I562"/>
    <mergeCell ref="J562:L562"/>
    <mergeCell ref="A559:B559"/>
    <mergeCell ref="J559:O559"/>
    <mergeCell ref="A560:B560"/>
    <mergeCell ref="J560:O560"/>
    <mergeCell ref="D563:F563"/>
    <mergeCell ref="G563:I563"/>
    <mergeCell ref="J563:L563"/>
    <mergeCell ref="D564:F564"/>
    <mergeCell ref="G564:I564"/>
    <mergeCell ref="J564:L564"/>
    <mergeCell ref="D567:P567"/>
    <mergeCell ref="A571:P571"/>
    <mergeCell ref="A572:C572"/>
    <mergeCell ref="D572:F572"/>
    <mergeCell ref="G572:I572"/>
    <mergeCell ref="J572:L572"/>
    <mergeCell ref="M572:O572"/>
    <mergeCell ref="M576:O576"/>
    <mergeCell ref="M577:O577"/>
    <mergeCell ref="M578:O578"/>
    <mergeCell ref="M579:O579"/>
    <mergeCell ref="M573:O573"/>
    <mergeCell ref="M574:O574"/>
    <mergeCell ref="M575:O575"/>
    <mergeCell ref="M580:O580"/>
    <mergeCell ref="M581:O581"/>
    <mergeCell ref="A574:B574"/>
    <mergeCell ref="A575:B575"/>
    <mergeCell ref="A576:B576"/>
    <mergeCell ref="A577:B577"/>
    <mergeCell ref="A578:B578"/>
    <mergeCell ref="A579:B579"/>
    <mergeCell ref="A580:B580"/>
    <mergeCell ref="A581:B581"/>
    <mergeCell ref="D588:P588"/>
    <mergeCell ref="A592:P592"/>
    <mergeCell ref="A593:C593"/>
    <mergeCell ref="D593:F593"/>
    <mergeCell ref="G593:I593"/>
    <mergeCell ref="J593:L593"/>
    <mergeCell ref="M593:O593"/>
    <mergeCell ref="A597:B597"/>
    <mergeCell ref="M597:O597"/>
    <mergeCell ref="A598:B598"/>
    <mergeCell ref="M598:O598"/>
    <mergeCell ref="M594:O594"/>
    <mergeCell ref="A595:B595"/>
    <mergeCell ref="M595:O595"/>
    <mergeCell ref="A596:B596"/>
    <mergeCell ref="M596:O596"/>
    <mergeCell ref="A594:B594"/>
    <mergeCell ref="A601:B601"/>
    <mergeCell ref="M601:O601"/>
    <mergeCell ref="A602:B602"/>
    <mergeCell ref="M602:O602"/>
    <mergeCell ref="A599:B599"/>
    <mergeCell ref="M599:O599"/>
    <mergeCell ref="A600:B600"/>
    <mergeCell ref="M600:O600"/>
    <mergeCell ref="D603:F603"/>
    <mergeCell ref="G603:I603"/>
    <mergeCell ref="J603:L603"/>
    <mergeCell ref="D604:F604"/>
    <mergeCell ref="G604:I604"/>
    <mergeCell ref="J604:L604"/>
    <mergeCell ref="D605:F605"/>
    <mergeCell ref="G605:I605"/>
    <mergeCell ref="J605:L605"/>
    <mergeCell ref="D606:F606"/>
    <mergeCell ref="G606:I606"/>
    <mergeCell ref="J606:L606"/>
    <mergeCell ref="J614:O614"/>
    <mergeCell ref="J615:O615"/>
    <mergeCell ref="J616:O616"/>
    <mergeCell ref="J617:O617"/>
    <mergeCell ref="D609:P609"/>
    <mergeCell ref="A612:P612"/>
    <mergeCell ref="A613:C613"/>
    <mergeCell ref="D613:F613"/>
    <mergeCell ref="G613:I613"/>
    <mergeCell ref="J613:O613"/>
    <mergeCell ref="J622:O622"/>
    <mergeCell ref="A622:B622"/>
    <mergeCell ref="A621:B621"/>
    <mergeCell ref="A620:B620"/>
    <mergeCell ref="J618:O618"/>
    <mergeCell ref="J619:O619"/>
    <mergeCell ref="J620:O620"/>
    <mergeCell ref="J621:O621"/>
    <mergeCell ref="G624:I624"/>
    <mergeCell ref="G625:I625"/>
    <mergeCell ref="A615:B615"/>
    <mergeCell ref="D623:F623"/>
    <mergeCell ref="G623:I623"/>
    <mergeCell ref="J623:L623"/>
    <mergeCell ref="A619:B619"/>
    <mergeCell ref="A618:B618"/>
    <mergeCell ref="A617:B617"/>
    <mergeCell ref="A616:B616"/>
    <mergeCell ref="A633:C633"/>
    <mergeCell ref="D633:F633"/>
    <mergeCell ref="G633:I633"/>
    <mergeCell ref="J633:O633"/>
    <mergeCell ref="D625:F625"/>
    <mergeCell ref="D624:F624"/>
    <mergeCell ref="D629:P629"/>
    <mergeCell ref="A632:P632"/>
    <mergeCell ref="J624:L624"/>
    <mergeCell ref="J625:L625"/>
    <mergeCell ref="A637:B637"/>
    <mergeCell ref="J637:O637"/>
    <mergeCell ref="A638:B638"/>
    <mergeCell ref="J638:O638"/>
    <mergeCell ref="J634:O634"/>
    <mergeCell ref="A635:B635"/>
    <mergeCell ref="J635:O635"/>
    <mergeCell ref="A636:B636"/>
    <mergeCell ref="J636:O636"/>
    <mergeCell ref="J644:L644"/>
    <mergeCell ref="A641:B641"/>
    <mergeCell ref="J641:O641"/>
    <mergeCell ref="A642:B642"/>
    <mergeCell ref="J642:O642"/>
    <mergeCell ref="A639:B639"/>
    <mergeCell ref="J639:O639"/>
    <mergeCell ref="A640:B640"/>
    <mergeCell ref="J640:O640"/>
    <mergeCell ref="M652:O652"/>
    <mergeCell ref="D645:F645"/>
    <mergeCell ref="G645:I645"/>
    <mergeCell ref="J645:L645"/>
    <mergeCell ref="A634:B634"/>
    <mergeCell ref="D643:F643"/>
    <mergeCell ref="G643:I643"/>
    <mergeCell ref="J643:L643"/>
    <mergeCell ref="D644:F644"/>
    <mergeCell ref="G644:I644"/>
    <mergeCell ref="M653:O653"/>
    <mergeCell ref="M654:O654"/>
    <mergeCell ref="M655:O655"/>
    <mergeCell ref="M656:O656"/>
    <mergeCell ref="D648:P648"/>
    <mergeCell ref="A651:P651"/>
    <mergeCell ref="A652:C652"/>
    <mergeCell ref="D652:F652"/>
    <mergeCell ref="G652:I652"/>
    <mergeCell ref="J652:L652"/>
    <mergeCell ref="M657:O657"/>
    <mergeCell ref="M658:O658"/>
    <mergeCell ref="M659:O659"/>
    <mergeCell ref="A653:B653"/>
    <mergeCell ref="A654:B654"/>
    <mergeCell ref="A655:B655"/>
    <mergeCell ref="A656:B656"/>
    <mergeCell ref="A657:B657"/>
    <mergeCell ref="A658:B658"/>
    <mergeCell ref="A659:B659"/>
    <mergeCell ref="J661:L661"/>
    <mergeCell ref="J662:L662"/>
    <mergeCell ref="D661:F661"/>
    <mergeCell ref="D662:F662"/>
    <mergeCell ref="D663:F663"/>
    <mergeCell ref="G663:I663"/>
    <mergeCell ref="G662:I662"/>
    <mergeCell ref="G661:I661"/>
    <mergeCell ref="A679:B679"/>
    <mergeCell ref="A678:B678"/>
    <mergeCell ref="A677:B677"/>
    <mergeCell ref="A676:B676"/>
    <mergeCell ref="J663:L663"/>
    <mergeCell ref="D660:F660"/>
    <mergeCell ref="D666:P666"/>
    <mergeCell ref="A669:P669"/>
    <mergeCell ref="G660:I660"/>
    <mergeCell ref="J660:L660"/>
    <mergeCell ref="M670:O670"/>
    <mergeCell ref="J670:L670"/>
    <mergeCell ref="G670:I670"/>
    <mergeCell ref="D670:F670"/>
    <mergeCell ref="A670:C670"/>
    <mergeCell ref="A675:B675"/>
    <mergeCell ref="A674:B674"/>
    <mergeCell ref="A673:B673"/>
    <mergeCell ref="A672:B672"/>
    <mergeCell ref="M673:O673"/>
    <mergeCell ref="M674:O674"/>
    <mergeCell ref="M675:O675"/>
    <mergeCell ref="M676:O676"/>
    <mergeCell ref="A671:B671"/>
    <mergeCell ref="M672:O672"/>
    <mergeCell ref="M671:O671"/>
    <mergeCell ref="M677:O677"/>
    <mergeCell ref="M678:O678"/>
    <mergeCell ref="M679:O679"/>
    <mergeCell ref="D680:F680"/>
    <mergeCell ref="G680:I680"/>
    <mergeCell ref="J680:L680"/>
    <mergeCell ref="J681:L681"/>
    <mergeCell ref="J682:L682"/>
    <mergeCell ref="J683:L683"/>
    <mergeCell ref="D685:P685"/>
    <mergeCell ref="D681:F681"/>
    <mergeCell ref="D682:F682"/>
    <mergeCell ref="D683:F683"/>
    <mergeCell ref="G683:I683"/>
    <mergeCell ref="G682:I682"/>
    <mergeCell ref="G681:I681"/>
    <mergeCell ref="A688:P688"/>
    <mergeCell ref="M689:O689"/>
    <mergeCell ref="J689:L689"/>
    <mergeCell ref="G689:I689"/>
    <mergeCell ref="D689:F689"/>
    <mergeCell ref="A689:C689"/>
    <mergeCell ref="A694:B694"/>
    <mergeCell ref="A695:B695"/>
    <mergeCell ref="A696:B696"/>
    <mergeCell ref="A697:B697"/>
    <mergeCell ref="A690:B690"/>
    <mergeCell ref="A691:B691"/>
    <mergeCell ref="A692:B692"/>
    <mergeCell ref="A693:B693"/>
    <mergeCell ref="G701:I701"/>
    <mergeCell ref="J701:L701"/>
    <mergeCell ref="G702:I702"/>
    <mergeCell ref="G703:I703"/>
    <mergeCell ref="A698:B698"/>
    <mergeCell ref="A699:B699"/>
    <mergeCell ref="A700:B700"/>
    <mergeCell ref="D701:F701"/>
    <mergeCell ref="D702:F702"/>
    <mergeCell ref="D703:F703"/>
    <mergeCell ref="D704:F704"/>
    <mergeCell ref="D707:P707"/>
    <mergeCell ref="G704:I704"/>
    <mergeCell ref="J704:L704"/>
    <mergeCell ref="J703:L703"/>
    <mergeCell ref="J702:L702"/>
    <mergeCell ref="M720:O720"/>
    <mergeCell ref="M721:O721"/>
    <mergeCell ref="M719:O719"/>
    <mergeCell ref="M718:O718"/>
    <mergeCell ref="A710:P710"/>
    <mergeCell ref="A711:C711"/>
    <mergeCell ref="D711:F711"/>
    <mergeCell ref="G711:I711"/>
    <mergeCell ref="J711:L711"/>
    <mergeCell ref="M711:O711"/>
    <mergeCell ref="M713:O713"/>
    <mergeCell ref="M712:O712"/>
    <mergeCell ref="A712:B712"/>
    <mergeCell ref="A713:B713"/>
    <mergeCell ref="M717:O717"/>
    <mergeCell ref="M716:O716"/>
    <mergeCell ref="M715:O715"/>
    <mergeCell ref="M714:O714"/>
    <mergeCell ref="A718:B718"/>
    <mergeCell ref="A719:B719"/>
    <mergeCell ref="A720:B720"/>
    <mergeCell ref="A721:B721"/>
    <mergeCell ref="A714:B714"/>
    <mergeCell ref="A715:B715"/>
    <mergeCell ref="A716:B716"/>
    <mergeCell ref="A717:B717"/>
    <mergeCell ref="D722:F722"/>
    <mergeCell ref="G722:I722"/>
    <mergeCell ref="J722:L722"/>
    <mergeCell ref="J723:L723"/>
    <mergeCell ref="G723:I723"/>
    <mergeCell ref="D723:F723"/>
    <mergeCell ref="D724:F724"/>
    <mergeCell ref="D725:F725"/>
    <mergeCell ref="D728:P728"/>
    <mergeCell ref="A731:P731"/>
    <mergeCell ref="J724:L724"/>
    <mergeCell ref="J725:L725"/>
    <mergeCell ref="G725:I725"/>
    <mergeCell ref="G724:I724"/>
    <mergeCell ref="M732:O732"/>
    <mergeCell ref="A733:B733"/>
    <mergeCell ref="A734:B734"/>
    <mergeCell ref="A735:B735"/>
    <mergeCell ref="M733:O733"/>
    <mergeCell ref="A732:C732"/>
    <mergeCell ref="D732:F732"/>
    <mergeCell ref="G732:I732"/>
    <mergeCell ref="J732:L732"/>
    <mergeCell ref="M734:O734"/>
    <mergeCell ref="J743:L743"/>
    <mergeCell ref="J744:L744"/>
    <mergeCell ref="M738:O738"/>
    <mergeCell ref="M739:O739"/>
    <mergeCell ref="M740:O740"/>
    <mergeCell ref="M736:O736"/>
    <mergeCell ref="M735:O735"/>
    <mergeCell ref="A736:B736"/>
    <mergeCell ref="A737:B737"/>
    <mergeCell ref="M737:O737"/>
    <mergeCell ref="M741:O741"/>
    <mergeCell ref="J742:L742"/>
    <mergeCell ref="D745:F745"/>
    <mergeCell ref="D744:F744"/>
    <mergeCell ref="G744:I744"/>
    <mergeCell ref="G745:I745"/>
    <mergeCell ref="A738:B738"/>
    <mergeCell ref="A739:B739"/>
    <mergeCell ref="A740:B740"/>
    <mergeCell ref="A741:B741"/>
    <mergeCell ref="M757:O757"/>
    <mergeCell ref="M756:O756"/>
    <mergeCell ref="M755:O755"/>
    <mergeCell ref="M754:O754"/>
    <mergeCell ref="D743:F743"/>
    <mergeCell ref="D742:F742"/>
    <mergeCell ref="J745:L745"/>
    <mergeCell ref="G743:I743"/>
    <mergeCell ref="D748:P748"/>
    <mergeCell ref="A751:P751"/>
    <mergeCell ref="M753:O753"/>
    <mergeCell ref="M752:O752"/>
    <mergeCell ref="A752:C752"/>
    <mergeCell ref="D752:F752"/>
    <mergeCell ref="G752:I752"/>
    <mergeCell ref="J752:L752"/>
    <mergeCell ref="A753:B753"/>
    <mergeCell ref="J758:L758"/>
    <mergeCell ref="J759:L759"/>
    <mergeCell ref="J760:L760"/>
    <mergeCell ref="J761:L761"/>
    <mergeCell ref="A754:B754"/>
    <mergeCell ref="A755:B755"/>
    <mergeCell ref="A756:B756"/>
    <mergeCell ref="A757:B757"/>
    <mergeCell ref="M768:O768"/>
    <mergeCell ref="A768:C768"/>
    <mergeCell ref="D758:F758"/>
    <mergeCell ref="D759:F759"/>
    <mergeCell ref="D760:F760"/>
    <mergeCell ref="D761:F761"/>
    <mergeCell ref="G761:I761"/>
    <mergeCell ref="G760:I760"/>
    <mergeCell ref="G759:I759"/>
    <mergeCell ref="G758:I758"/>
    <mergeCell ref="J768:L768"/>
    <mergeCell ref="A769:B769"/>
    <mergeCell ref="D764:P764"/>
    <mergeCell ref="A767:P767"/>
    <mergeCell ref="M774:O774"/>
    <mergeCell ref="M773:O773"/>
    <mergeCell ref="M772:O772"/>
    <mergeCell ref="M771:O771"/>
    <mergeCell ref="M770:O770"/>
    <mergeCell ref="M769:O769"/>
    <mergeCell ref="A770:B770"/>
    <mergeCell ref="A771:B771"/>
    <mergeCell ref="A772:B772"/>
    <mergeCell ref="A773:B773"/>
    <mergeCell ref="D768:F768"/>
    <mergeCell ref="G768:I768"/>
    <mergeCell ref="G776:I776"/>
    <mergeCell ref="A774:B774"/>
    <mergeCell ref="J775:L775"/>
    <mergeCell ref="J776:L776"/>
    <mergeCell ref="G775:I775"/>
    <mergeCell ref="D775:F775"/>
    <mergeCell ref="D776:F776"/>
    <mergeCell ref="D778:F778"/>
    <mergeCell ref="J778:L778"/>
    <mergeCell ref="G778:I778"/>
    <mergeCell ref="G777:I777"/>
    <mergeCell ref="J777:L777"/>
    <mergeCell ref="D777:F777"/>
  </mergeCells>
  <hyperlinks>
    <hyperlink ref="A4" location="EINFAMILIEN___WOHNHÄUSER__FREISTEHEND" display="Einfamilien Wohnhäuser freistehend; TYP 1.01 - 1.33"/>
    <hyperlink ref="A5" location="EINFAMILIEN___REIHENHÄUSER" display="Einfamilien Reihenhäuser (TYP 2.01 - 2.33)"/>
    <hyperlink ref="A6" location="MEHRFAMILIEN___WOHNHÄUSER__bis_3_Obergeschosse" display="MEHRFAMILIEN___WOHNHÄUSER__bis_3_Obergeschosse"/>
    <hyperlink ref="A32" location="SCHEUNEN_OHNE_STALLTEIL" display="Scheunen ohne Stallteil (TYP 33.4.2)"/>
    <hyperlink ref="A7" location="MEHRFAMILIEN___WOHNHÄUSER__bis_3_Obergeschosse" display="Mehrfamilien - Wohnhäuser - Flachdach bis 3 Obergeschosse (TYP 3.13, 3.23, 3.33)"/>
    <hyperlink ref="A8:P8" location="MEHRFAMILIEN___WOHNHÄUSER__4_bis_5_Obergeschosse" display="Mehrfamilien - Wohnhäuser - 4 bis 5 Obergeschosse (TYP 3.42)"/>
    <hyperlink ref="A9:P9" location="MEHRFAMILIEN___WOHNHÄUSER__Flachdach_5_bis_10_Obergeschosse" display="Mehrfamilien - Wohnhäuser - Flachdach 5 bis 10 Obergeschosse (TYP 3.53, 3.73)"/>
    <hyperlink ref="A7:P7" location="MEHRFAMILIEN___WOHNHÄUSER__Flachdach_bis_3_Obergeschosse" display="Mehrfamilien - Wohnhäuser - Flachdach bis 3 Obergeschosse (TYP 3.13, 3.23, 3.33)"/>
    <hyperlink ref="A10" location="GEMISCHT_GENUTZTE_WOHN__UND_GESCHÄFTSHÄUSER__mit_im_Mittel_1_3_Gewerbefläche_und_2_3_Wohnfläche" display="Gemischt genutzte Wohn- und Geschäftshäuser (TYP 4)"/>
    <hyperlink ref="A11:P11" location="VERWALTUNGSGEBÄUDE_mit_Skelett___Fachwerk___Rahmenbau" display="Verwaltungsgebäude (TYP 5.1 - 5.3)"/>
    <hyperlink ref="A12" location="BANK__UND_GERICHTSGEBÄUDE_mit_Skelett___Fachwerk___Rahmenbau" display="Bank- und Gerichtsgebäude (TYP 6 - 7)"/>
    <hyperlink ref="A13" location="GEMEINDE__UND_VERANSTALTUNGSZENTREN__BÜRGERHÄUSER__SAALBAUTEN__VEREINS__UND_JUGENDHEIME__TAGESSTÄTTEN._BÜCHEREIEN_mit_Skelett___Fachwerk___Rahmenbau" display="Gemeinde- und Veranstaltungszentren, Bürgerhäuser, Saalbauten, Vereins- und Jugendheime, Tagesstätten, Büchereien (TYP 8-10)"/>
    <hyperlink ref="A14:P14" location="KINDERGÄRTEN__KINDERTAGESSTÄTTEN__SCHULEN__BERUFSSCHULEN__HOCHSCHULEN__UNIVERSITÄTEN" display="Kindergärten, Kindertagesstätten, Schulen, Berufsschulen, Hochschulen, Universitäten (TYP 11 -14)"/>
    <hyperlink ref="A15:P15" location="PERSONAL__UND_SCHWESTERNWOHNHEIME__ALTENHEIME" display="Personal- und Schwesternwohnheime, Altenheime (TYP 15 - 16)"/>
    <hyperlink ref="A16:P16" location="ALLGEMEINE_KRANKENHÄUSER" display="Allgemeine Krankenhäuser (TYP 17)"/>
    <hyperlink ref="A17:P17" location="HOTELS" display="Hotels (TYP 18)"/>
    <hyperlink ref="A18:P18" location="TENNISHALLEN__TURN__UND_SPORTHALLEN_mit_Fachwerk" display="Tennishallen, Turn- und Sporthallen (TYP 19 - 20)"/>
    <hyperlink ref="A19:P19" location="FUNKTIONSGEBÄUDE_FÜR_SPORTANLAGEN__TOILETTENANLAGEN" display="Funktionsgebäude für Sportanlagen, Toilettenanlagen (TYP 21)"/>
    <hyperlink ref="A20:P20" location="HALLENBÄDER__KUR__UND_HEILBÄDER_mit_Skelett___Fachwerk___Rahmenbau" display="Hallenbäder, Kur- und Heilbäder (TYP 22 - 23)"/>
    <hyperlink ref="A21:P21" location="KIRCHEN__STADT__UND_DORFKIRCHE__KAPELLE" display="Kirchen, Stadt- und Dorfkirche, Kapelle (TYP 24)"/>
    <hyperlink ref="A22:P22" location="EINKAUFSMÄRKTE__KAUF__UND_WARENHÄUSER__AUSSTELLUNGSGEBÄUDE_mit_Skelett___Fachwerk___Rahmenbau" display="Einkaufsmärkte, Kauf- und Warenhäuser, Austellungsgebäude (TYP 25 - 27)"/>
    <hyperlink ref="A23:P23" location="PARKHÄUSER__TIEFGARAGEN__KFZ___STELLPLÄTZE__mit_Fachwerk" display="Parkhäuser, Tiefgaragen, KFZ- Stellplätze (TYP 28.1 - 28.2, 29)"/>
    <hyperlink ref="A24:P24" location="INDUSTRIEGEBÄUDE__FEUERWEHRGERÄTEHÄUSER__WERKSTÄTTEN_mit_Skelett___Fachwerk___Rahmenbau" display="Industriegebäude, Feuerwehrgerätehäuser, Werkstätten mit und ohne Sozialtrakt (TYP 30.1 - 30.2)"/>
    <hyperlink ref="A25:P25" location="LAGERGEBÄUDE_mit_Fachwerk" display="Lagergebäude (TYP 31.1 - 31.3)"/>
    <hyperlink ref="A26:P26" location="REITHALLEN" display="Reithallen (TYP 32.1)"/>
    <hyperlink ref="A27:P27" location="PFERDESTÄLLE" display="Pferdeställe (TYP 32.2)"/>
    <hyperlink ref="A28:P28" location="RINDERSTÄLLE" display="Rinderställe (TYP 33.1.1 - 33.1.4)"/>
    <hyperlink ref="A29:P29" location="SCHWEINESTÄLLE" display="Schweinställe (TYP 33.2.1 - 33.2.4)"/>
    <hyperlink ref="A30:P30" location="GEFLÜGELSTÄLLE" display="Geflügelställe (TYP 33.3.1 - 33.3.4)"/>
    <hyperlink ref="A31:P31" location="LANDWIRTSCHAFTLICHE_MEHRZWECKHALLEN" display="Landwirtschaftliche Mehrzweckhallen (TYP 33.4.1)"/>
  </hyperlinks>
  <printOptions/>
  <pageMargins left="0.2" right="0.22" top="0.3937007874015748" bottom="0.4" header="0.1968503937007874" footer="0.18"/>
  <pageSetup horizontalDpi="600" verticalDpi="600" orientation="landscape" paperSize="9" r:id="rId2"/>
  <headerFooter alignWithMargins="0">
    <oddFooter>&amp;RSeite &amp;P</oddFooter>
  </headerFooter>
  <rowBreaks count="36" manualBreakCount="36">
    <brk id="33" max="255" man="1"/>
    <brk id="55" max="255" man="1"/>
    <brk id="75" max="255" man="1"/>
    <brk id="95" max="255" man="1"/>
    <brk id="115" max="255" man="1"/>
    <brk id="135" max="255" man="1"/>
    <brk id="155" max="255" man="1"/>
    <brk id="175" max="255" man="1"/>
    <brk id="195" max="255" man="1"/>
    <brk id="215" max="255" man="1"/>
    <brk id="235" max="255" man="1"/>
    <brk id="255" max="255" man="1"/>
    <brk id="293" max="255" man="1"/>
    <brk id="313" max="255" man="1"/>
    <brk id="334" max="255" man="1"/>
    <brk id="354" max="255" man="1"/>
    <brk id="375" max="255" man="1"/>
    <brk id="395" max="255" man="1"/>
    <brk id="415" max="255" man="1"/>
    <brk id="435" max="255" man="1"/>
    <brk id="456" max="255" man="1"/>
    <brk id="477" max="255" man="1"/>
    <brk id="495" max="255" man="1"/>
    <brk id="514" max="255" man="1"/>
    <brk id="533" max="255" man="1"/>
    <brk id="549" max="255" man="1"/>
    <brk id="565" max="255" man="1"/>
    <brk id="586" max="255" man="1"/>
    <brk id="607" max="255" man="1"/>
    <brk id="627" max="255" man="1"/>
    <brk id="646" max="255" man="1"/>
    <brk id="664" max="255" man="1"/>
    <brk id="683" max="255" man="1"/>
    <brk id="726" max="255" man="1"/>
    <brk id="746" max="255" man="1"/>
    <brk id="762" max="255" man="1"/>
  </rowBreaks>
  <drawing r:id="rId1"/>
</worksheet>
</file>

<file path=xl/worksheets/sheet4.xml><?xml version="1.0" encoding="utf-8"?>
<worksheet xmlns="http://schemas.openxmlformats.org/spreadsheetml/2006/main" xmlns:r="http://schemas.openxmlformats.org/officeDocument/2006/relationships">
  <sheetPr codeName="Tabelle9">
    <tabColor indexed="50"/>
  </sheetPr>
  <dimension ref="A2:K54"/>
  <sheetViews>
    <sheetView showGridLines="0" zoomScalePageLayoutView="0" workbookViewId="0" topLeftCell="A40">
      <selection activeCell="D57" sqref="D57"/>
    </sheetView>
  </sheetViews>
  <sheetFormatPr defaultColWidth="11.421875" defaultRowHeight="12.75"/>
  <cols>
    <col min="1" max="1" width="3.7109375" style="23" customWidth="1"/>
    <col min="3" max="3" width="3.7109375" style="0" customWidth="1"/>
    <col min="5" max="5" width="3.7109375" style="0" customWidth="1"/>
    <col min="7" max="7" width="3.7109375" style="0" customWidth="1"/>
    <col min="9" max="9" width="3.7109375" style="0" customWidth="1"/>
    <col min="11" max="11" width="12.7109375" style="0" customWidth="1"/>
    <col min="12" max="16384" width="11.421875" style="23" customWidth="1"/>
  </cols>
  <sheetData>
    <row r="2" spans="1:11" ht="40.5" customHeight="1">
      <c r="A2" s="715" t="s">
        <v>706</v>
      </c>
      <c r="B2" s="716"/>
      <c r="C2" s="716"/>
      <c r="D2" s="716"/>
      <c r="E2" s="716"/>
      <c r="F2" s="716"/>
      <c r="G2" s="716"/>
      <c r="H2" s="716"/>
      <c r="I2" s="716"/>
      <c r="J2" s="716"/>
      <c r="K2" s="716"/>
    </row>
    <row r="3" ht="15" customHeight="1"/>
    <row r="4" spans="1:11" s="12" customFormat="1" ht="12.75">
      <c r="A4" s="409" t="s">
        <v>58</v>
      </c>
      <c r="B4" s="410"/>
      <c r="C4" s="410"/>
      <c r="D4" s="410"/>
      <c r="E4" s="410"/>
      <c r="F4" s="410"/>
      <c r="G4" s="410"/>
      <c r="H4" s="412"/>
      <c r="I4" s="402" t="s">
        <v>83</v>
      </c>
      <c r="J4" s="403"/>
      <c r="K4" s="404"/>
    </row>
    <row r="5" spans="1:11" s="12" customFormat="1" ht="24.75" customHeight="1">
      <c r="A5" s="401"/>
      <c r="B5" s="398"/>
      <c r="C5" s="398"/>
      <c r="D5" s="398"/>
      <c r="E5" s="398"/>
      <c r="F5" s="398"/>
      <c r="G5" s="398"/>
      <c r="H5" s="415"/>
      <c r="I5" s="401"/>
      <c r="J5" s="399"/>
      <c r="K5" s="400"/>
    </row>
    <row r="6" spans="1:11" s="12" customFormat="1" ht="15" customHeight="1">
      <c r="A6" s="409" t="s">
        <v>59</v>
      </c>
      <c r="B6" s="410"/>
      <c r="C6" s="410"/>
      <c r="D6" s="410"/>
      <c r="E6" s="410"/>
      <c r="F6" s="410"/>
      <c r="G6" s="410"/>
      <c r="H6" s="412"/>
      <c r="I6" s="402" t="s">
        <v>82</v>
      </c>
      <c r="J6" s="403"/>
      <c r="K6" s="404"/>
    </row>
    <row r="7" spans="1:11" s="12" customFormat="1" ht="24.75" customHeight="1">
      <c r="A7" s="401"/>
      <c r="B7" s="398"/>
      <c r="C7" s="398"/>
      <c r="D7" s="398"/>
      <c r="E7" s="398"/>
      <c r="F7" s="398"/>
      <c r="G7" s="398"/>
      <c r="H7" s="415"/>
      <c r="I7" s="401"/>
      <c r="J7" s="399"/>
      <c r="K7" s="400"/>
    </row>
    <row r="8" spans="1:11" s="12" customFormat="1" ht="7.5" customHeight="1">
      <c r="A8" s="409"/>
      <c r="B8" s="410"/>
      <c r="K8" s="13"/>
    </row>
    <row r="9" spans="1:11" s="12" customFormat="1" ht="15" customHeight="1">
      <c r="A9" s="405" t="s">
        <v>60</v>
      </c>
      <c r="B9" s="406"/>
      <c r="C9" s="406"/>
      <c r="D9" s="406"/>
      <c r="E9" s="406"/>
      <c r="F9" s="406"/>
      <c r="G9" s="406"/>
      <c r="H9" s="14"/>
      <c r="I9" s="15" t="s">
        <v>81</v>
      </c>
      <c r="J9" s="5"/>
      <c r="K9" s="13"/>
    </row>
    <row r="10" spans="1:11" s="12" customFormat="1" ht="15" customHeight="1">
      <c r="A10" s="416" t="s">
        <v>353</v>
      </c>
      <c r="B10" s="406"/>
      <c r="C10" s="406"/>
      <c r="D10" s="406"/>
      <c r="E10" s="406"/>
      <c r="F10" s="406"/>
      <c r="G10" s="406"/>
      <c r="H10" s="406"/>
      <c r="K10" s="13"/>
    </row>
    <row r="11" spans="1:11" s="12" customFormat="1" ht="7.5" customHeight="1">
      <c r="A11" s="407"/>
      <c r="B11" s="408"/>
      <c r="C11" s="10"/>
      <c r="D11" s="10"/>
      <c r="E11" s="10"/>
      <c r="F11" s="10"/>
      <c r="G11" s="10"/>
      <c r="H11" s="10"/>
      <c r="I11" s="10"/>
      <c r="J11" s="10"/>
      <c r="K11" s="17"/>
    </row>
    <row r="12" spans="1:11" s="12" customFormat="1" ht="7.5" customHeight="1">
      <c r="A12" s="11"/>
      <c r="K12" s="13"/>
    </row>
    <row r="13" spans="1:11" s="12" customFormat="1" ht="12.75">
      <c r="A13" s="719" t="s">
        <v>707</v>
      </c>
      <c r="B13" s="720"/>
      <c r="C13" s="720"/>
      <c r="D13" s="720"/>
      <c r="E13" s="720"/>
      <c r="F13" s="720"/>
      <c r="G13" s="720"/>
      <c r="H13" s="435"/>
      <c r="I13" s="435"/>
      <c r="J13" s="435"/>
      <c r="K13" s="429"/>
    </row>
    <row r="14" spans="1:11" s="12" customFormat="1" ht="12.75" customHeight="1">
      <c r="A14" s="339" t="s">
        <v>711</v>
      </c>
      <c r="B14" s="340" t="s">
        <v>708</v>
      </c>
      <c r="C14" s="340"/>
      <c r="D14" s="340"/>
      <c r="E14" s="340"/>
      <c r="F14" s="340"/>
      <c r="G14" s="340"/>
      <c r="H14" s="340"/>
      <c r="I14" s="340"/>
      <c r="J14" s="340"/>
      <c r="K14" s="341"/>
    </row>
    <row r="15" spans="1:11" s="12" customFormat="1" ht="12.75" customHeight="1">
      <c r="A15" s="339" t="s">
        <v>711</v>
      </c>
      <c r="B15" s="340" t="s">
        <v>709</v>
      </c>
      <c r="C15" s="340"/>
      <c r="D15" s="340"/>
      <c r="E15" s="340"/>
      <c r="F15" s="340"/>
      <c r="G15" s="340"/>
      <c r="H15" s="340"/>
      <c r="I15" s="340"/>
      <c r="J15" s="340"/>
      <c r="K15" s="341"/>
    </row>
    <row r="16" spans="1:11" s="12" customFormat="1" ht="25.5" customHeight="1">
      <c r="A16" s="339" t="s">
        <v>711</v>
      </c>
      <c r="B16" s="721" t="s">
        <v>710</v>
      </c>
      <c r="C16" s="722"/>
      <c r="D16" s="722"/>
      <c r="E16" s="722"/>
      <c r="F16" s="722"/>
      <c r="G16" s="722"/>
      <c r="H16" s="722"/>
      <c r="I16" s="722"/>
      <c r="J16" s="722"/>
      <c r="K16" s="723"/>
    </row>
    <row r="17" spans="1:11" s="12" customFormat="1" ht="12.75" customHeight="1">
      <c r="A17" s="11" t="s">
        <v>712</v>
      </c>
      <c r="K17" s="13"/>
    </row>
    <row r="18" spans="1:11" s="12" customFormat="1" ht="12.75" customHeight="1">
      <c r="A18" s="11"/>
      <c r="K18" s="13"/>
    </row>
    <row r="19" spans="1:11" s="12" customFormat="1" ht="38.25" customHeight="1">
      <c r="A19" s="724" t="s">
        <v>713</v>
      </c>
      <c r="B19" s="424"/>
      <c r="C19" s="424"/>
      <c r="D19" s="424"/>
      <c r="E19" s="424"/>
      <c r="F19" s="424"/>
      <c r="G19" s="424"/>
      <c r="H19" s="424"/>
      <c r="I19" s="424"/>
      <c r="J19" s="424"/>
      <c r="K19" s="725"/>
    </row>
    <row r="20" spans="1:11" s="12" customFormat="1" ht="25.5" customHeight="1">
      <c r="A20" s="724" t="s">
        <v>714</v>
      </c>
      <c r="B20" s="424"/>
      <c r="C20" s="424"/>
      <c r="D20" s="424"/>
      <c r="E20" s="424"/>
      <c r="F20" s="424"/>
      <c r="G20" s="424"/>
      <c r="H20" s="424"/>
      <c r="I20" s="424"/>
      <c r="J20" s="424"/>
      <c r="K20" s="725"/>
    </row>
    <row r="21" spans="1:11" s="12" customFormat="1" ht="12.75" customHeight="1">
      <c r="A21" s="11"/>
      <c r="K21" s="13"/>
    </row>
    <row r="22" spans="1:11" s="12" customFormat="1" ht="12.75" customHeight="1">
      <c r="A22" s="726" t="s">
        <v>715</v>
      </c>
      <c r="B22" s="727"/>
      <c r="C22" s="727"/>
      <c r="D22" s="727"/>
      <c r="E22" s="727"/>
      <c r="F22" s="727"/>
      <c r="G22" s="727"/>
      <c r="H22" s="727"/>
      <c r="I22" s="727"/>
      <c r="J22" s="727"/>
      <c r="K22" s="728"/>
    </row>
    <row r="23" spans="1:11" s="12" customFormat="1" ht="12.75" customHeight="1">
      <c r="A23" s="11"/>
      <c r="K23" s="13"/>
    </row>
    <row r="24" spans="1:11" s="12" customFormat="1" ht="12.75" customHeight="1">
      <c r="A24" s="319" t="s">
        <v>716</v>
      </c>
      <c r="G24" s="19"/>
      <c r="I24" s="342" t="s">
        <v>719</v>
      </c>
      <c r="J24" s="343" t="s">
        <v>215</v>
      </c>
      <c r="K24" s="344" t="s">
        <v>717</v>
      </c>
    </row>
    <row r="25" spans="1:11" s="12" customFormat="1" ht="12.75" customHeight="1">
      <c r="A25" s="731" t="s">
        <v>718</v>
      </c>
      <c r="B25" s="732"/>
      <c r="C25" s="732"/>
      <c r="D25" s="732"/>
      <c r="E25" s="732"/>
      <c r="F25" s="732"/>
      <c r="G25" s="732"/>
      <c r="H25" s="732"/>
      <c r="I25" s="325">
        <v>3</v>
      </c>
      <c r="J25" s="325"/>
      <c r="K25" s="349"/>
    </row>
    <row r="26" spans="1:11" s="12" customFormat="1" ht="12.75" customHeight="1">
      <c r="A26" s="730" t="s">
        <v>720</v>
      </c>
      <c r="B26" s="718"/>
      <c r="C26" s="718"/>
      <c r="D26" s="718"/>
      <c r="E26" s="718"/>
      <c r="F26" s="718"/>
      <c r="G26" s="718"/>
      <c r="H26" s="718"/>
      <c r="I26" s="324">
        <v>2</v>
      </c>
      <c r="J26" s="324"/>
      <c r="K26" s="349"/>
    </row>
    <row r="27" spans="1:11" s="12" customFormat="1" ht="25.5" customHeight="1">
      <c r="A27" s="717" t="s">
        <v>721</v>
      </c>
      <c r="B27" s="718"/>
      <c r="C27" s="718"/>
      <c r="D27" s="718"/>
      <c r="E27" s="718"/>
      <c r="F27" s="718"/>
      <c r="G27" s="718"/>
      <c r="H27" s="718"/>
      <c r="I27" s="345">
        <v>2</v>
      </c>
      <c r="J27" s="324"/>
      <c r="K27" s="349"/>
    </row>
    <row r="28" spans="1:11" s="12" customFormat="1" ht="12.75" customHeight="1">
      <c r="A28" s="717" t="s">
        <v>722</v>
      </c>
      <c r="B28" s="718"/>
      <c r="C28" s="718"/>
      <c r="D28" s="718"/>
      <c r="E28" s="718"/>
      <c r="F28" s="718"/>
      <c r="G28" s="718"/>
      <c r="H28" s="718"/>
      <c r="I28" s="324">
        <v>2</v>
      </c>
      <c r="J28" s="324"/>
      <c r="K28" s="349"/>
    </row>
    <row r="29" spans="1:11" s="12" customFormat="1" ht="12.75" customHeight="1">
      <c r="A29" s="717" t="s">
        <v>723</v>
      </c>
      <c r="B29" s="718"/>
      <c r="C29" s="718"/>
      <c r="D29" s="718"/>
      <c r="E29" s="718"/>
      <c r="F29" s="718"/>
      <c r="G29" s="718"/>
      <c r="H29" s="718"/>
      <c r="I29" s="324">
        <v>2</v>
      </c>
      <c r="J29" s="324"/>
      <c r="K29" s="349"/>
    </row>
    <row r="30" spans="1:11" s="12" customFormat="1" ht="12.75" customHeight="1">
      <c r="A30" s="717" t="s">
        <v>724</v>
      </c>
      <c r="B30" s="718"/>
      <c r="C30" s="718"/>
      <c r="D30" s="718"/>
      <c r="E30" s="718"/>
      <c r="F30" s="718"/>
      <c r="G30" s="718"/>
      <c r="H30" s="718"/>
      <c r="I30" s="324">
        <v>2</v>
      </c>
      <c r="J30" s="324"/>
      <c r="K30" s="349"/>
    </row>
    <row r="31" spans="1:11" s="12" customFormat="1" ht="12.75" customHeight="1">
      <c r="A31" s="717" t="s">
        <v>725</v>
      </c>
      <c r="B31" s="718"/>
      <c r="C31" s="718"/>
      <c r="D31" s="718"/>
      <c r="E31" s="718"/>
      <c r="F31" s="718"/>
      <c r="G31" s="718"/>
      <c r="H31" s="718"/>
      <c r="I31" s="324">
        <v>3</v>
      </c>
      <c r="J31" s="324"/>
      <c r="K31" s="349"/>
    </row>
    <row r="32" spans="1:11" s="12" customFormat="1" ht="12.75">
      <c r="A32" s="717" t="s">
        <v>726</v>
      </c>
      <c r="B32" s="718"/>
      <c r="C32" s="718"/>
      <c r="D32" s="718"/>
      <c r="E32" s="718"/>
      <c r="F32" s="718"/>
      <c r="G32" s="718"/>
      <c r="H32" s="718"/>
      <c r="I32" s="345">
        <v>3</v>
      </c>
      <c r="J32" s="324"/>
      <c r="K32" s="349"/>
    </row>
    <row r="33" spans="1:11" s="12" customFormat="1" ht="12.75">
      <c r="A33" s="717" t="s">
        <v>727</v>
      </c>
      <c r="B33" s="718"/>
      <c r="C33" s="718"/>
      <c r="D33" s="718"/>
      <c r="E33" s="718"/>
      <c r="F33" s="718"/>
      <c r="G33" s="718"/>
      <c r="H33" s="718"/>
      <c r="I33" s="345">
        <v>3</v>
      </c>
      <c r="J33" s="324"/>
      <c r="K33" s="349"/>
    </row>
    <row r="34" spans="1:11" s="12" customFormat="1" ht="12.75" customHeight="1">
      <c r="A34" s="319" t="s">
        <v>728</v>
      </c>
      <c r="I34" s="342" t="s">
        <v>729</v>
      </c>
      <c r="K34" s="346">
        <f>SUM(K25:K33)</f>
        <v>0</v>
      </c>
    </row>
    <row r="35" spans="1:11" s="12" customFormat="1" ht="12.75" customHeight="1">
      <c r="A35" s="11"/>
      <c r="K35" s="13"/>
    </row>
    <row r="36" spans="1:11" s="24" customFormat="1" ht="22.5" customHeight="1">
      <c r="A36" s="348" t="s">
        <v>215</v>
      </c>
      <c r="B36" s="733" t="s">
        <v>730</v>
      </c>
      <c r="C36" s="434"/>
      <c r="D36" s="434"/>
      <c r="E36" s="434"/>
      <c r="F36" s="434"/>
      <c r="G36" s="434"/>
      <c r="H36" s="434"/>
      <c r="I36" s="434"/>
      <c r="J36" s="434"/>
      <c r="K36" s="725"/>
    </row>
    <row r="37" spans="1:11" s="12" customFormat="1" ht="12.75" customHeight="1">
      <c r="A37" s="11"/>
      <c r="K37" s="13"/>
    </row>
    <row r="38" spans="1:11" s="12" customFormat="1" ht="12.75" customHeight="1">
      <c r="A38" s="724" t="s">
        <v>731</v>
      </c>
      <c r="B38" s="424"/>
      <c r="C38" s="424"/>
      <c r="D38" s="424"/>
      <c r="E38" s="424"/>
      <c r="F38" s="424"/>
      <c r="G38" s="424"/>
      <c r="H38" s="424"/>
      <c r="I38" s="424"/>
      <c r="J38" s="424"/>
      <c r="K38" s="725"/>
    </row>
    <row r="39" spans="1:11" s="12" customFormat="1" ht="12.75" customHeight="1">
      <c r="A39" s="11"/>
      <c r="K39" s="13"/>
    </row>
    <row r="40" spans="1:11" s="12" customFormat="1" ht="12.75" customHeight="1">
      <c r="A40" s="729" t="s">
        <v>683</v>
      </c>
      <c r="B40" s="729"/>
      <c r="C40" s="729"/>
      <c r="D40" s="734" t="s">
        <v>732</v>
      </c>
      <c r="E40" s="734"/>
      <c r="F40" s="734"/>
      <c r="G40" s="734"/>
      <c r="H40" s="734"/>
      <c r="I40" s="734"/>
      <c r="J40" s="734"/>
      <c r="K40" s="734"/>
    </row>
    <row r="41" spans="1:11" s="12" customFormat="1" ht="12.75" customHeight="1">
      <c r="A41" s="729" t="s">
        <v>684</v>
      </c>
      <c r="B41" s="729"/>
      <c r="C41" s="729"/>
      <c r="D41" s="734" t="s">
        <v>734</v>
      </c>
      <c r="E41" s="734"/>
      <c r="F41" s="734"/>
      <c r="G41" s="734"/>
      <c r="H41" s="734"/>
      <c r="I41" s="734"/>
      <c r="J41" s="734"/>
      <c r="K41" s="734"/>
    </row>
    <row r="42" spans="1:11" s="12" customFormat="1" ht="12.75" customHeight="1">
      <c r="A42" s="729" t="s">
        <v>685</v>
      </c>
      <c r="B42" s="729"/>
      <c r="C42" s="729"/>
      <c r="D42" s="734" t="s">
        <v>735</v>
      </c>
      <c r="E42" s="734"/>
      <c r="F42" s="734"/>
      <c r="G42" s="734"/>
      <c r="H42" s="734"/>
      <c r="I42" s="734"/>
      <c r="J42" s="734"/>
      <c r="K42" s="734"/>
    </row>
    <row r="43" spans="1:11" s="12" customFormat="1" ht="12.75" customHeight="1">
      <c r="A43" s="729" t="s">
        <v>686</v>
      </c>
      <c r="B43" s="729"/>
      <c r="C43" s="729"/>
      <c r="D43" s="734" t="s">
        <v>736</v>
      </c>
      <c r="E43" s="734"/>
      <c r="F43" s="734"/>
      <c r="G43" s="734"/>
      <c r="H43" s="734"/>
      <c r="I43" s="734"/>
      <c r="J43" s="734"/>
      <c r="K43" s="734"/>
    </row>
    <row r="44" spans="1:11" s="12" customFormat="1" ht="12.75" customHeight="1">
      <c r="A44" s="729" t="s">
        <v>687</v>
      </c>
      <c r="B44" s="729"/>
      <c r="C44" s="729"/>
      <c r="D44" s="734" t="s">
        <v>737</v>
      </c>
      <c r="E44" s="734"/>
      <c r="F44" s="734"/>
      <c r="G44" s="734"/>
      <c r="H44" s="734"/>
      <c r="I44" s="734"/>
      <c r="J44" s="734"/>
      <c r="K44" s="734"/>
    </row>
    <row r="45" spans="1:11" s="12" customFormat="1" ht="12.75" customHeight="1">
      <c r="A45" s="11"/>
      <c r="K45" s="13"/>
    </row>
    <row r="46" spans="1:11" s="12" customFormat="1" ht="25.5" customHeight="1">
      <c r="A46" s="724" t="s">
        <v>733</v>
      </c>
      <c r="B46" s="424"/>
      <c r="C46" s="424"/>
      <c r="D46" s="424"/>
      <c r="E46" s="424"/>
      <c r="F46" s="424"/>
      <c r="G46" s="424"/>
      <c r="H46" s="424"/>
      <c r="I46" s="424"/>
      <c r="J46" s="424"/>
      <c r="K46" s="725"/>
    </row>
    <row r="47" spans="1:11" s="12" customFormat="1" ht="12.75" customHeight="1">
      <c r="A47" s="11"/>
      <c r="K47" s="13"/>
    </row>
    <row r="48" spans="1:11" s="12" customFormat="1" ht="12.75" customHeight="1">
      <c r="A48" s="11" t="s">
        <v>70</v>
      </c>
      <c r="F48" s="347"/>
      <c r="K48" s="13"/>
    </row>
    <row r="49" spans="1:11" s="12" customFormat="1" ht="12.75" customHeight="1">
      <c r="A49" s="11" t="s">
        <v>739</v>
      </c>
      <c r="F49" s="347"/>
      <c r="K49" s="13"/>
    </row>
    <row r="50" spans="1:11" s="12" customFormat="1" ht="12.75" customHeight="1">
      <c r="A50" s="319" t="s">
        <v>740</v>
      </c>
      <c r="F50" s="347"/>
      <c r="K50" s="13"/>
    </row>
    <row r="51" spans="1:11" s="12" customFormat="1" ht="12.75" customHeight="1">
      <c r="A51" s="319" t="s">
        <v>771</v>
      </c>
      <c r="F51" s="377">
        <f>J9-(F48-F50)</f>
        <v>0</v>
      </c>
      <c r="K51" s="13"/>
    </row>
    <row r="52" spans="1:11" s="12" customFormat="1" ht="12.75" customHeight="1">
      <c r="A52" s="16"/>
      <c r="B52" s="10"/>
      <c r="C52" s="10"/>
      <c r="D52" s="10"/>
      <c r="E52" s="10"/>
      <c r="F52" s="10"/>
      <c r="G52" s="10"/>
      <c r="H52" s="10"/>
      <c r="I52" s="10"/>
      <c r="J52" s="10"/>
      <c r="K52" s="17"/>
    </row>
    <row r="54" spans="1:11" ht="14.25">
      <c r="A54" s="397" t="s">
        <v>85</v>
      </c>
      <c r="B54" s="714" t="s">
        <v>354</v>
      </c>
      <c r="C54" s="714"/>
      <c r="D54" s="714"/>
      <c r="E54" s="714"/>
      <c r="F54" s="714"/>
      <c r="G54" s="714"/>
      <c r="H54" s="714"/>
      <c r="I54" s="714"/>
      <c r="J54" s="714"/>
      <c r="K54" s="714"/>
    </row>
  </sheetData>
  <sheetProtection/>
  <mergeCells count="41">
    <mergeCell ref="A46:K46"/>
    <mergeCell ref="A40:C40"/>
    <mergeCell ref="D40:K40"/>
    <mergeCell ref="D41:K41"/>
    <mergeCell ref="D42:K42"/>
    <mergeCell ref="A44:C44"/>
    <mergeCell ref="A43:C43"/>
    <mergeCell ref="A42:C42"/>
    <mergeCell ref="A30:H30"/>
    <mergeCell ref="A29:H29"/>
    <mergeCell ref="A28:H28"/>
    <mergeCell ref="D43:K43"/>
    <mergeCell ref="A38:K38"/>
    <mergeCell ref="D44:K44"/>
    <mergeCell ref="A19:K19"/>
    <mergeCell ref="A20:K20"/>
    <mergeCell ref="A22:K22"/>
    <mergeCell ref="A41:C41"/>
    <mergeCell ref="A26:H26"/>
    <mergeCell ref="A25:H25"/>
    <mergeCell ref="B36:K36"/>
    <mergeCell ref="A33:H33"/>
    <mergeCell ref="A32:H32"/>
    <mergeCell ref="A31:H31"/>
    <mergeCell ref="A11:B11"/>
    <mergeCell ref="A13:K13"/>
    <mergeCell ref="B16:K16"/>
    <mergeCell ref="A7:H7"/>
    <mergeCell ref="A8:B8"/>
    <mergeCell ref="A10:H10"/>
    <mergeCell ref="A9:G9"/>
    <mergeCell ref="B54:K54"/>
    <mergeCell ref="I6:K6"/>
    <mergeCell ref="A6:H6"/>
    <mergeCell ref="A2:K2"/>
    <mergeCell ref="A4:H4"/>
    <mergeCell ref="A5:H5"/>
    <mergeCell ref="I4:K4"/>
    <mergeCell ref="I5:K5"/>
    <mergeCell ref="I7:K7"/>
    <mergeCell ref="A27:H27"/>
  </mergeCells>
  <printOptions/>
  <pageMargins left="0.7086614173228347" right="0.7086614173228347" top="0.4724409448818898" bottom="0.4724409448818898" header="0.5118110236220472"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8">
    <tabColor indexed="50"/>
  </sheetPr>
  <dimension ref="A2:H113"/>
  <sheetViews>
    <sheetView showGridLines="0" zoomScalePageLayoutView="0" workbookViewId="0" topLeftCell="A1">
      <selection activeCell="K57" sqref="K57"/>
    </sheetView>
  </sheetViews>
  <sheetFormatPr defaultColWidth="11.421875" defaultRowHeight="12.75"/>
  <cols>
    <col min="1" max="1" width="1.7109375" style="23" customWidth="1"/>
    <col min="2" max="3" width="8.28125" style="23" customWidth="1"/>
    <col min="4" max="7" width="15.7109375" style="0" customWidth="1"/>
    <col min="8" max="8" width="15.7109375" style="23" customWidth="1"/>
    <col min="9" max="9" width="0.85546875" style="23" customWidth="1"/>
    <col min="10" max="16384" width="11.421875" style="23" customWidth="1"/>
  </cols>
  <sheetData>
    <row r="2" spans="1:8" ht="40.5" customHeight="1">
      <c r="A2" s="326"/>
      <c r="B2" s="735" t="s">
        <v>678</v>
      </c>
      <c r="C2" s="735"/>
      <c r="D2" s="421"/>
      <c r="E2" s="421"/>
      <c r="F2" s="421"/>
      <c r="G2" s="421"/>
      <c r="H2" s="421"/>
    </row>
    <row r="3" spans="1:8" ht="15" customHeight="1">
      <c r="A3" s="326"/>
      <c r="B3" s="326"/>
      <c r="C3" s="326"/>
      <c r="D3" s="1"/>
      <c r="E3" s="1"/>
      <c r="F3" s="1"/>
      <c r="G3" s="1"/>
      <c r="H3" s="1"/>
    </row>
    <row r="4" ht="15" customHeight="1">
      <c r="B4" s="23" t="s">
        <v>689</v>
      </c>
    </row>
    <row r="5" ht="15" customHeight="1"/>
    <row r="6" spans="2:3" ht="15">
      <c r="B6" s="337" t="s">
        <v>680</v>
      </c>
      <c r="C6" s="335"/>
    </row>
    <row r="7" spans="2:8" s="212" customFormat="1" ht="14.25" customHeight="1">
      <c r="B7" s="738" t="s">
        <v>681</v>
      </c>
      <c r="C7" s="739"/>
      <c r="D7" s="736" t="s">
        <v>682</v>
      </c>
      <c r="E7" s="619"/>
      <c r="F7" s="619"/>
      <c r="G7" s="619"/>
      <c r="H7" s="737"/>
    </row>
    <row r="8" spans="2:8" s="212" customFormat="1" ht="14.25" customHeight="1">
      <c r="B8" s="740"/>
      <c r="C8" s="741"/>
      <c r="D8" s="336" t="s">
        <v>683</v>
      </c>
      <c r="E8" s="336" t="s">
        <v>684</v>
      </c>
      <c r="F8" s="336" t="s">
        <v>685</v>
      </c>
      <c r="G8" s="336" t="s">
        <v>686</v>
      </c>
      <c r="H8" s="336" t="s">
        <v>687</v>
      </c>
    </row>
    <row r="9" spans="2:8" s="212" customFormat="1" ht="14.25" customHeight="1">
      <c r="B9" s="742"/>
      <c r="C9" s="743"/>
      <c r="D9" s="736" t="s">
        <v>691</v>
      </c>
      <c r="E9" s="619"/>
      <c r="F9" s="619"/>
      <c r="G9" s="619"/>
      <c r="H9" s="737"/>
    </row>
    <row r="10" spans="2:8" s="212" customFormat="1" ht="14.25" customHeight="1">
      <c r="B10" s="352" t="s">
        <v>688</v>
      </c>
      <c r="C10" s="353" t="s">
        <v>71</v>
      </c>
      <c r="D10" s="354">
        <v>10</v>
      </c>
      <c r="E10" s="354">
        <v>20</v>
      </c>
      <c r="F10" s="354">
        <v>30</v>
      </c>
      <c r="G10" s="354">
        <v>40</v>
      </c>
      <c r="H10" s="354">
        <v>50</v>
      </c>
    </row>
    <row r="11" spans="2:8" s="212" customFormat="1" ht="14.25" customHeight="1">
      <c r="B11" s="352">
        <v>90</v>
      </c>
      <c r="C11" s="353" t="s">
        <v>71</v>
      </c>
      <c r="D11" s="354">
        <v>14</v>
      </c>
      <c r="E11" s="354">
        <v>23</v>
      </c>
      <c r="F11" s="354">
        <v>32</v>
      </c>
      <c r="G11" s="354">
        <v>41</v>
      </c>
      <c r="H11" s="354">
        <v>51</v>
      </c>
    </row>
    <row r="12" spans="2:8" s="212" customFormat="1" ht="14.25" customHeight="1">
      <c r="B12" s="352">
        <v>80</v>
      </c>
      <c r="C12" s="353" t="s">
        <v>71</v>
      </c>
      <c r="D12" s="354">
        <v>20</v>
      </c>
      <c r="E12" s="354">
        <v>26</v>
      </c>
      <c r="F12" s="354">
        <v>34</v>
      </c>
      <c r="G12" s="354">
        <v>43</v>
      </c>
      <c r="H12" s="354">
        <v>52</v>
      </c>
    </row>
    <row r="13" spans="2:8" s="212" customFormat="1" ht="14.25" customHeight="1">
      <c r="B13" s="352">
        <v>70</v>
      </c>
      <c r="C13" s="353" t="s">
        <v>71</v>
      </c>
      <c r="D13" s="354">
        <v>30</v>
      </c>
      <c r="E13" s="354">
        <v>32</v>
      </c>
      <c r="F13" s="354">
        <v>38</v>
      </c>
      <c r="G13" s="354">
        <v>46</v>
      </c>
      <c r="H13" s="354">
        <v>54</v>
      </c>
    </row>
    <row r="14" spans="2:8" s="212" customFormat="1" ht="14.25" customHeight="1">
      <c r="B14" s="352">
        <v>60</v>
      </c>
      <c r="C14" s="353" t="s">
        <v>71</v>
      </c>
      <c r="D14" s="354">
        <v>40</v>
      </c>
      <c r="E14" s="354">
        <v>40</v>
      </c>
      <c r="F14" s="354">
        <v>43</v>
      </c>
      <c r="G14" s="354">
        <v>49</v>
      </c>
      <c r="H14" s="354">
        <v>57</v>
      </c>
    </row>
    <row r="15" spans="2:8" s="212" customFormat="1" ht="14.25" customHeight="1">
      <c r="B15" s="352">
        <v>50</v>
      </c>
      <c r="C15" s="353" t="s">
        <v>71</v>
      </c>
      <c r="D15" s="354">
        <v>50</v>
      </c>
      <c r="E15" s="354">
        <v>50</v>
      </c>
      <c r="F15" s="354">
        <v>50</v>
      </c>
      <c r="G15" s="354">
        <v>54</v>
      </c>
      <c r="H15" s="354">
        <v>60</v>
      </c>
    </row>
    <row r="16" spans="2:8" s="212" customFormat="1" ht="14.25" customHeight="1">
      <c r="B16" s="352">
        <v>40</v>
      </c>
      <c r="C16" s="353" t="s">
        <v>71</v>
      </c>
      <c r="D16" s="354">
        <v>60</v>
      </c>
      <c r="E16" s="354">
        <v>60</v>
      </c>
      <c r="F16" s="354">
        <v>60</v>
      </c>
      <c r="G16" s="354">
        <v>60</v>
      </c>
      <c r="H16" s="354">
        <v>65</v>
      </c>
    </row>
    <row r="17" spans="2:8" s="212" customFormat="1" ht="14.25" customHeight="1">
      <c r="B17" s="352">
        <v>30</v>
      </c>
      <c r="C17" s="353" t="s">
        <v>71</v>
      </c>
      <c r="D17" s="354">
        <v>70</v>
      </c>
      <c r="E17" s="354">
        <v>70</v>
      </c>
      <c r="F17" s="354">
        <v>70</v>
      </c>
      <c r="G17" s="354">
        <v>70</v>
      </c>
      <c r="H17" s="354">
        <v>70</v>
      </c>
    </row>
    <row r="18" spans="2:8" s="212" customFormat="1" ht="14.25" customHeight="1">
      <c r="B18" s="352">
        <v>20</v>
      </c>
      <c r="C18" s="353" t="s">
        <v>71</v>
      </c>
      <c r="D18" s="354">
        <v>80</v>
      </c>
      <c r="E18" s="354">
        <v>80</v>
      </c>
      <c r="F18" s="354">
        <v>80</v>
      </c>
      <c r="G18" s="354">
        <v>80</v>
      </c>
      <c r="H18" s="354">
        <v>80</v>
      </c>
    </row>
    <row r="19" spans="2:8" s="212" customFormat="1" ht="14.25" customHeight="1">
      <c r="B19" s="352">
        <v>15</v>
      </c>
      <c r="C19" s="353" t="s">
        <v>71</v>
      </c>
      <c r="D19" s="354">
        <v>85</v>
      </c>
      <c r="E19" s="354">
        <v>85</v>
      </c>
      <c r="F19" s="354">
        <v>85</v>
      </c>
      <c r="G19" s="354">
        <v>85</v>
      </c>
      <c r="H19" s="354">
        <v>85</v>
      </c>
    </row>
    <row r="20" spans="2:8" s="212" customFormat="1" ht="14.25" customHeight="1">
      <c r="B20" s="352">
        <v>10</v>
      </c>
      <c r="C20" s="353" t="s">
        <v>71</v>
      </c>
      <c r="D20" s="354">
        <v>90</v>
      </c>
      <c r="E20" s="354">
        <v>90</v>
      </c>
      <c r="F20" s="354">
        <v>90</v>
      </c>
      <c r="G20" s="354">
        <v>90</v>
      </c>
      <c r="H20" s="354">
        <v>90</v>
      </c>
    </row>
    <row r="21" spans="2:8" s="212" customFormat="1" ht="14.25" customHeight="1">
      <c r="B21" s="352">
        <v>0</v>
      </c>
      <c r="C21" s="353" t="s">
        <v>71</v>
      </c>
      <c r="D21" s="354">
        <v>100</v>
      </c>
      <c r="E21" s="354">
        <v>100</v>
      </c>
      <c r="F21" s="354">
        <v>100</v>
      </c>
      <c r="G21" s="354">
        <v>100</v>
      </c>
      <c r="H21" s="354">
        <v>100</v>
      </c>
    </row>
    <row r="22" spans="4:7" s="12" customFormat="1" ht="14.25" customHeight="1">
      <c r="D22" s="2"/>
      <c r="E22" s="2"/>
      <c r="F22" s="2"/>
      <c r="G22" s="2"/>
    </row>
    <row r="23" spans="2:7" s="12" customFormat="1" ht="14.25" customHeight="1">
      <c r="B23" s="360" t="s">
        <v>692</v>
      </c>
      <c r="C23" s="19"/>
      <c r="D23" s="2"/>
      <c r="E23" s="2"/>
      <c r="F23" s="2"/>
      <c r="G23" s="2"/>
    </row>
    <row r="24" spans="2:8" s="12" customFormat="1" ht="14.25" customHeight="1">
      <c r="B24" s="738" t="s">
        <v>681</v>
      </c>
      <c r="C24" s="739"/>
      <c r="D24" s="736" t="s">
        <v>682</v>
      </c>
      <c r="E24" s="619"/>
      <c r="F24" s="619"/>
      <c r="G24" s="619"/>
      <c r="H24" s="737"/>
    </row>
    <row r="25" spans="2:8" s="12" customFormat="1" ht="14.25" customHeight="1">
      <c r="B25" s="740"/>
      <c r="C25" s="741"/>
      <c r="D25" s="336" t="s">
        <v>683</v>
      </c>
      <c r="E25" s="336" t="s">
        <v>684</v>
      </c>
      <c r="F25" s="336" t="s">
        <v>685</v>
      </c>
      <c r="G25" s="336" t="s">
        <v>686</v>
      </c>
      <c r="H25" s="336" t="s">
        <v>687</v>
      </c>
    </row>
    <row r="26" spans="2:8" s="12" customFormat="1" ht="14.25" customHeight="1">
      <c r="B26" s="742"/>
      <c r="C26" s="743"/>
      <c r="D26" s="736" t="s">
        <v>691</v>
      </c>
      <c r="E26" s="619"/>
      <c r="F26" s="619"/>
      <c r="G26" s="619"/>
      <c r="H26" s="737"/>
    </row>
    <row r="27" spans="2:8" s="12" customFormat="1" ht="14.25" customHeight="1">
      <c r="B27" s="352" t="s">
        <v>693</v>
      </c>
      <c r="C27" s="353" t="s">
        <v>71</v>
      </c>
      <c r="D27" s="354">
        <v>9</v>
      </c>
      <c r="E27" s="354">
        <v>18</v>
      </c>
      <c r="F27" s="354">
        <v>27</v>
      </c>
      <c r="G27" s="354">
        <v>36</v>
      </c>
      <c r="H27" s="354">
        <v>45</v>
      </c>
    </row>
    <row r="28" spans="2:8" s="12" customFormat="1" ht="14.25" customHeight="1">
      <c r="B28" s="352">
        <v>80</v>
      </c>
      <c r="C28" s="353" t="s">
        <v>71</v>
      </c>
      <c r="D28" s="354">
        <v>13</v>
      </c>
      <c r="E28" s="354">
        <v>21</v>
      </c>
      <c r="F28" s="354">
        <v>29</v>
      </c>
      <c r="G28" s="354">
        <v>37</v>
      </c>
      <c r="H28" s="354">
        <v>46</v>
      </c>
    </row>
    <row r="29" spans="2:8" s="12" customFormat="1" ht="14.25" customHeight="1">
      <c r="B29" s="352">
        <v>70</v>
      </c>
      <c r="C29" s="353" t="s">
        <v>71</v>
      </c>
      <c r="D29" s="354">
        <v>20</v>
      </c>
      <c r="E29" s="354">
        <v>25</v>
      </c>
      <c r="F29" s="354">
        <v>32</v>
      </c>
      <c r="G29" s="354">
        <v>39</v>
      </c>
      <c r="H29" s="354">
        <v>47</v>
      </c>
    </row>
    <row r="30" spans="2:8" s="12" customFormat="1" ht="14.25" customHeight="1">
      <c r="B30" s="352">
        <v>60</v>
      </c>
      <c r="C30" s="353" t="s">
        <v>71</v>
      </c>
      <c r="D30" s="354">
        <v>30</v>
      </c>
      <c r="E30" s="354">
        <v>31</v>
      </c>
      <c r="F30" s="354">
        <v>36</v>
      </c>
      <c r="G30" s="354">
        <v>42</v>
      </c>
      <c r="H30" s="354">
        <v>49</v>
      </c>
    </row>
    <row r="31" spans="2:8" s="12" customFormat="1" ht="14.25" customHeight="1">
      <c r="B31" s="352">
        <v>50</v>
      </c>
      <c r="C31" s="353" t="s">
        <v>71</v>
      </c>
      <c r="D31" s="354">
        <v>40</v>
      </c>
      <c r="E31" s="354">
        <v>40</v>
      </c>
      <c r="F31" s="354">
        <v>41</v>
      </c>
      <c r="G31" s="354">
        <v>46</v>
      </c>
      <c r="H31" s="354">
        <v>52</v>
      </c>
    </row>
    <row r="32" spans="2:8" s="12" customFormat="1" ht="14.25" customHeight="1">
      <c r="B32" s="352">
        <v>40</v>
      </c>
      <c r="C32" s="353" t="s">
        <v>71</v>
      </c>
      <c r="D32" s="354">
        <v>50</v>
      </c>
      <c r="E32" s="354">
        <v>50</v>
      </c>
      <c r="F32" s="354">
        <v>50</v>
      </c>
      <c r="G32" s="354">
        <v>52</v>
      </c>
      <c r="H32" s="354">
        <v>56</v>
      </c>
    </row>
    <row r="33" spans="2:8" s="12" customFormat="1" ht="14.25" customHeight="1">
      <c r="B33" s="352">
        <v>30</v>
      </c>
      <c r="C33" s="353" t="s">
        <v>71</v>
      </c>
      <c r="D33" s="354">
        <v>60</v>
      </c>
      <c r="E33" s="354">
        <v>60</v>
      </c>
      <c r="F33" s="354">
        <v>60</v>
      </c>
      <c r="G33" s="354">
        <v>60</v>
      </c>
      <c r="H33" s="354">
        <v>61</v>
      </c>
    </row>
    <row r="34" spans="2:8" s="12" customFormat="1" ht="14.25" customHeight="1">
      <c r="B34" s="352">
        <v>20</v>
      </c>
      <c r="C34" s="353" t="s">
        <v>71</v>
      </c>
      <c r="D34" s="354">
        <v>70</v>
      </c>
      <c r="E34" s="354">
        <v>70</v>
      </c>
      <c r="F34" s="354">
        <v>70</v>
      </c>
      <c r="G34" s="354">
        <v>70</v>
      </c>
      <c r="H34" s="354">
        <v>70</v>
      </c>
    </row>
    <row r="35" spans="2:8" s="12" customFormat="1" ht="14.25" customHeight="1">
      <c r="B35" s="352">
        <v>15</v>
      </c>
      <c r="C35" s="353" t="s">
        <v>71</v>
      </c>
      <c r="D35" s="354">
        <v>75</v>
      </c>
      <c r="E35" s="354">
        <v>75</v>
      </c>
      <c r="F35" s="354">
        <v>75</v>
      </c>
      <c r="G35" s="354">
        <v>75</v>
      </c>
      <c r="H35" s="354">
        <v>75</v>
      </c>
    </row>
    <row r="36" spans="2:8" s="12" customFormat="1" ht="14.25" customHeight="1">
      <c r="B36" s="352">
        <v>10</v>
      </c>
      <c r="C36" s="353" t="s">
        <v>71</v>
      </c>
      <c r="D36" s="354">
        <v>80</v>
      </c>
      <c r="E36" s="354">
        <v>80</v>
      </c>
      <c r="F36" s="354">
        <v>80</v>
      </c>
      <c r="G36" s="354">
        <v>80</v>
      </c>
      <c r="H36" s="354">
        <v>80</v>
      </c>
    </row>
    <row r="37" spans="2:8" s="12" customFormat="1" ht="14.25" customHeight="1">
      <c r="B37" s="352">
        <v>0</v>
      </c>
      <c r="C37" s="353" t="s">
        <v>71</v>
      </c>
      <c r="D37" s="354">
        <v>90</v>
      </c>
      <c r="E37" s="354">
        <v>90</v>
      </c>
      <c r="F37" s="354">
        <v>90</v>
      </c>
      <c r="G37" s="354">
        <v>90</v>
      </c>
      <c r="H37" s="354">
        <v>90</v>
      </c>
    </row>
    <row r="38" spans="4:7" s="12" customFormat="1" ht="14.25" customHeight="1">
      <c r="D38" s="2"/>
      <c r="E38" s="2"/>
      <c r="F38" s="2"/>
      <c r="G38" s="2"/>
    </row>
    <row r="39" spans="2:7" s="12" customFormat="1" ht="14.25" customHeight="1">
      <c r="B39" s="360" t="s">
        <v>694</v>
      </c>
      <c r="C39" s="19"/>
      <c r="D39" s="2"/>
      <c r="E39" s="2"/>
      <c r="F39" s="2"/>
      <c r="G39" s="2"/>
    </row>
    <row r="40" spans="2:8" s="12" customFormat="1" ht="14.25" customHeight="1">
      <c r="B40" s="738" t="s">
        <v>681</v>
      </c>
      <c r="C40" s="739"/>
      <c r="D40" s="736" t="s">
        <v>682</v>
      </c>
      <c r="E40" s="619"/>
      <c r="F40" s="619"/>
      <c r="G40" s="619"/>
      <c r="H40" s="737"/>
    </row>
    <row r="41" spans="2:8" s="12" customFormat="1" ht="14.25" customHeight="1">
      <c r="B41" s="740"/>
      <c r="C41" s="741"/>
      <c r="D41" s="336" t="s">
        <v>683</v>
      </c>
      <c r="E41" s="336" t="s">
        <v>684</v>
      </c>
      <c r="F41" s="336" t="s">
        <v>685</v>
      </c>
      <c r="G41" s="336" t="s">
        <v>686</v>
      </c>
      <c r="H41" s="336" t="s">
        <v>687</v>
      </c>
    </row>
    <row r="42" spans="2:8" s="12" customFormat="1" ht="14.25" customHeight="1">
      <c r="B42" s="742"/>
      <c r="C42" s="743"/>
      <c r="D42" s="736" t="s">
        <v>691</v>
      </c>
      <c r="E42" s="619"/>
      <c r="F42" s="619"/>
      <c r="G42" s="619"/>
      <c r="H42" s="737"/>
    </row>
    <row r="43" spans="2:8" s="12" customFormat="1" ht="14.25" customHeight="1">
      <c r="B43" s="352" t="s">
        <v>695</v>
      </c>
      <c r="C43" s="353" t="s">
        <v>71</v>
      </c>
      <c r="D43" s="354">
        <v>8</v>
      </c>
      <c r="E43" s="354">
        <v>16</v>
      </c>
      <c r="F43" s="354">
        <v>24</v>
      </c>
      <c r="G43" s="354">
        <v>32</v>
      </c>
      <c r="H43" s="354">
        <v>40</v>
      </c>
    </row>
    <row r="44" spans="2:8" s="12" customFormat="1" ht="14.25" customHeight="1">
      <c r="B44" s="352">
        <v>70</v>
      </c>
      <c r="C44" s="353" t="s">
        <v>71</v>
      </c>
      <c r="D44" s="354">
        <v>12</v>
      </c>
      <c r="E44" s="354">
        <v>19</v>
      </c>
      <c r="F44" s="354">
        <v>26</v>
      </c>
      <c r="G44" s="354">
        <v>33</v>
      </c>
      <c r="H44" s="354">
        <v>41</v>
      </c>
    </row>
    <row r="45" spans="2:8" s="12" customFormat="1" ht="14.25" customHeight="1">
      <c r="B45" s="352">
        <v>60</v>
      </c>
      <c r="C45" s="353" t="s">
        <v>71</v>
      </c>
      <c r="D45" s="354">
        <v>20</v>
      </c>
      <c r="E45" s="354">
        <v>23</v>
      </c>
      <c r="F45" s="354">
        <v>29</v>
      </c>
      <c r="G45" s="354">
        <v>35</v>
      </c>
      <c r="H45" s="354">
        <v>42</v>
      </c>
    </row>
    <row r="46" spans="2:8" s="12" customFormat="1" ht="14.25" customHeight="1">
      <c r="B46" s="352">
        <v>50</v>
      </c>
      <c r="C46" s="353" t="s">
        <v>71</v>
      </c>
      <c r="D46" s="354">
        <v>30</v>
      </c>
      <c r="E46" s="354">
        <v>30</v>
      </c>
      <c r="F46" s="354">
        <v>34</v>
      </c>
      <c r="G46" s="354">
        <v>39</v>
      </c>
      <c r="H46" s="354">
        <v>45</v>
      </c>
    </row>
    <row r="47" spans="2:8" s="12" customFormat="1" ht="14.25" customHeight="1">
      <c r="B47" s="352">
        <v>40</v>
      </c>
      <c r="C47" s="353" t="s">
        <v>71</v>
      </c>
      <c r="D47" s="354">
        <v>40</v>
      </c>
      <c r="E47" s="354">
        <v>40</v>
      </c>
      <c r="F47" s="354">
        <v>40</v>
      </c>
      <c r="G47" s="354">
        <v>43</v>
      </c>
      <c r="H47" s="354">
        <v>48</v>
      </c>
    </row>
    <row r="48" spans="2:8" s="12" customFormat="1" ht="14.25" customHeight="1">
      <c r="B48" s="352">
        <v>30</v>
      </c>
      <c r="C48" s="353" t="s">
        <v>71</v>
      </c>
      <c r="D48" s="354">
        <v>50</v>
      </c>
      <c r="E48" s="354">
        <v>50</v>
      </c>
      <c r="F48" s="354">
        <v>50</v>
      </c>
      <c r="G48" s="354">
        <v>50</v>
      </c>
      <c r="H48" s="354">
        <v>53</v>
      </c>
    </row>
    <row r="49" spans="2:8" s="12" customFormat="1" ht="14.25" customHeight="1">
      <c r="B49" s="352">
        <v>20</v>
      </c>
      <c r="C49" s="353" t="s">
        <v>71</v>
      </c>
      <c r="D49" s="354">
        <v>60</v>
      </c>
      <c r="E49" s="354">
        <v>60</v>
      </c>
      <c r="F49" s="354">
        <v>60</v>
      </c>
      <c r="G49" s="354">
        <v>60</v>
      </c>
      <c r="H49" s="354">
        <v>60</v>
      </c>
    </row>
    <row r="50" spans="2:8" s="12" customFormat="1" ht="14.25" customHeight="1">
      <c r="B50" s="352">
        <v>10</v>
      </c>
      <c r="C50" s="353" t="s">
        <v>71</v>
      </c>
      <c r="D50" s="354">
        <v>70</v>
      </c>
      <c r="E50" s="354">
        <v>70</v>
      </c>
      <c r="F50" s="354">
        <v>70</v>
      </c>
      <c r="G50" s="354">
        <v>70</v>
      </c>
      <c r="H50" s="354">
        <v>70</v>
      </c>
    </row>
    <row r="51" spans="2:8" s="12" customFormat="1" ht="14.25" customHeight="1">
      <c r="B51" s="352">
        <v>0</v>
      </c>
      <c r="C51" s="353" t="s">
        <v>71</v>
      </c>
      <c r="D51" s="354">
        <v>80</v>
      </c>
      <c r="E51" s="354">
        <v>80</v>
      </c>
      <c r="F51" s="354">
        <v>80</v>
      </c>
      <c r="G51" s="354">
        <v>80</v>
      </c>
      <c r="H51" s="354">
        <v>80</v>
      </c>
    </row>
    <row r="52" spans="4:7" s="12" customFormat="1" ht="14.25" customHeight="1">
      <c r="D52" s="2"/>
      <c r="E52" s="2"/>
      <c r="F52" s="2"/>
      <c r="G52" s="2"/>
    </row>
    <row r="53" spans="2:7" s="12" customFormat="1" ht="14.25" customHeight="1">
      <c r="B53" s="360" t="s">
        <v>696</v>
      </c>
      <c r="C53" s="19"/>
      <c r="D53" s="2"/>
      <c r="E53" s="2"/>
      <c r="F53" s="2"/>
      <c r="G53" s="2"/>
    </row>
    <row r="54" spans="2:8" s="12" customFormat="1" ht="14.25" customHeight="1">
      <c r="B54" s="738" t="s">
        <v>681</v>
      </c>
      <c r="C54" s="739"/>
      <c r="D54" s="736" t="s">
        <v>682</v>
      </c>
      <c r="E54" s="619"/>
      <c r="F54" s="619"/>
      <c r="G54" s="619"/>
      <c r="H54" s="737"/>
    </row>
    <row r="55" spans="2:8" s="12" customFormat="1" ht="14.25" customHeight="1">
      <c r="B55" s="740"/>
      <c r="C55" s="741"/>
      <c r="D55" s="336" t="s">
        <v>683</v>
      </c>
      <c r="E55" s="336" t="s">
        <v>684</v>
      </c>
      <c r="F55" s="336" t="s">
        <v>685</v>
      </c>
      <c r="G55" s="336" t="s">
        <v>686</v>
      </c>
      <c r="H55" s="336" t="s">
        <v>687</v>
      </c>
    </row>
    <row r="56" spans="2:8" s="12" customFormat="1" ht="14.25" customHeight="1">
      <c r="B56" s="742"/>
      <c r="C56" s="743"/>
      <c r="D56" s="736" t="s">
        <v>691</v>
      </c>
      <c r="E56" s="619"/>
      <c r="F56" s="619"/>
      <c r="G56" s="619"/>
      <c r="H56" s="737"/>
    </row>
    <row r="57" spans="2:8" s="12" customFormat="1" ht="14.25" customHeight="1">
      <c r="B57" s="352" t="s">
        <v>697</v>
      </c>
      <c r="C57" s="353" t="s">
        <v>71</v>
      </c>
      <c r="D57" s="354">
        <v>7</v>
      </c>
      <c r="E57" s="354">
        <v>14</v>
      </c>
      <c r="F57" s="354">
        <v>21</v>
      </c>
      <c r="G57" s="354">
        <v>28</v>
      </c>
      <c r="H57" s="354">
        <v>35</v>
      </c>
    </row>
    <row r="58" spans="2:8" s="12" customFormat="1" ht="14.25" customHeight="1">
      <c r="B58" s="352">
        <v>60</v>
      </c>
      <c r="C58" s="353" t="s">
        <v>71</v>
      </c>
      <c r="D58" s="354">
        <v>11</v>
      </c>
      <c r="E58" s="354">
        <v>17</v>
      </c>
      <c r="F58" s="354">
        <v>23</v>
      </c>
      <c r="G58" s="354">
        <v>29</v>
      </c>
      <c r="H58" s="354">
        <v>36</v>
      </c>
    </row>
    <row r="59" spans="2:8" s="12" customFormat="1" ht="14.25" customHeight="1">
      <c r="B59" s="352">
        <v>50</v>
      </c>
      <c r="C59" s="353" t="s">
        <v>71</v>
      </c>
      <c r="D59" s="354">
        <v>20</v>
      </c>
      <c r="E59" s="354">
        <v>22</v>
      </c>
      <c r="F59" s="354">
        <v>26</v>
      </c>
      <c r="G59" s="354">
        <v>32</v>
      </c>
      <c r="H59" s="354">
        <v>37</v>
      </c>
    </row>
    <row r="60" spans="2:8" s="12" customFormat="1" ht="14.25" customHeight="1">
      <c r="B60" s="352">
        <v>40</v>
      </c>
      <c r="C60" s="353" t="s">
        <v>71</v>
      </c>
      <c r="D60" s="354">
        <v>30</v>
      </c>
      <c r="E60" s="354">
        <v>30</v>
      </c>
      <c r="F60" s="354">
        <v>32</v>
      </c>
      <c r="G60" s="354">
        <v>35</v>
      </c>
      <c r="H60" s="354">
        <v>40</v>
      </c>
    </row>
    <row r="61" spans="2:8" s="12" customFormat="1" ht="14.25" customHeight="1">
      <c r="B61" s="352">
        <v>30</v>
      </c>
      <c r="C61" s="353" t="s">
        <v>71</v>
      </c>
      <c r="D61" s="354">
        <v>40</v>
      </c>
      <c r="E61" s="354">
        <v>40</v>
      </c>
      <c r="F61" s="354">
        <v>40</v>
      </c>
      <c r="G61" s="354">
        <v>41</v>
      </c>
      <c r="H61" s="354">
        <v>44</v>
      </c>
    </row>
    <row r="62" spans="2:8" s="12" customFormat="1" ht="14.25" customHeight="1">
      <c r="B62" s="352">
        <v>20</v>
      </c>
      <c r="C62" s="353" t="s">
        <v>71</v>
      </c>
      <c r="D62" s="354">
        <v>50</v>
      </c>
      <c r="E62" s="354">
        <v>50</v>
      </c>
      <c r="F62" s="354">
        <v>50</v>
      </c>
      <c r="G62" s="354">
        <v>50</v>
      </c>
      <c r="H62" s="354">
        <v>50</v>
      </c>
    </row>
    <row r="63" spans="2:8" s="12" customFormat="1" ht="14.25" customHeight="1">
      <c r="B63" s="352">
        <v>15</v>
      </c>
      <c r="C63" s="353" t="s">
        <v>71</v>
      </c>
      <c r="D63" s="354">
        <v>55</v>
      </c>
      <c r="E63" s="354">
        <v>55</v>
      </c>
      <c r="F63" s="354">
        <v>55</v>
      </c>
      <c r="G63" s="354">
        <v>55</v>
      </c>
      <c r="H63" s="354">
        <v>55</v>
      </c>
    </row>
    <row r="64" spans="2:8" s="12" customFormat="1" ht="14.25" customHeight="1">
      <c r="B64" s="352">
        <v>10</v>
      </c>
      <c r="C64" s="353" t="s">
        <v>71</v>
      </c>
      <c r="D64" s="354">
        <v>60</v>
      </c>
      <c r="E64" s="354">
        <v>60</v>
      </c>
      <c r="F64" s="354">
        <v>60</v>
      </c>
      <c r="G64" s="354">
        <v>60</v>
      </c>
      <c r="H64" s="354">
        <v>60</v>
      </c>
    </row>
    <row r="65" spans="2:8" s="12" customFormat="1" ht="14.25" customHeight="1">
      <c r="B65" s="352">
        <v>0</v>
      </c>
      <c r="C65" s="353" t="s">
        <v>71</v>
      </c>
      <c r="D65" s="354">
        <v>70</v>
      </c>
      <c r="E65" s="354">
        <v>70</v>
      </c>
      <c r="F65" s="354">
        <v>70</v>
      </c>
      <c r="G65" s="354">
        <v>70</v>
      </c>
      <c r="H65" s="354">
        <v>70</v>
      </c>
    </row>
    <row r="66" spans="4:7" s="12" customFormat="1" ht="14.25" customHeight="1">
      <c r="D66" s="2"/>
      <c r="E66" s="2"/>
      <c r="F66" s="2"/>
      <c r="G66" s="2"/>
    </row>
    <row r="67" spans="2:7" s="12" customFormat="1" ht="14.25" customHeight="1">
      <c r="B67" s="360" t="s">
        <v>698</v>
      </c>
      <c r="C67" s="19"/>
      <c r="D67" s="2"/>
      <c r="E67" s="2"/>
      <c r="F67" s="2"/>
      <c r="G67" s="2"/>
    </row>
    <row r="68" spans="2:8" s="12" customFormat="1" ht="14.25" customHeight="1">
      <c r="B68" s="738" t="s">
        <v>681</v>
      </c>
      <c r="C68" s="739"/>
      <c r="D68" s="736" t="s">
        <v>682</v>
      </c>
      <c r="E68" s="619"/>
      <c r="F68" s="619"/>
      <c r="G68" s="619"/>
      <c r="H68" s="737"/>
    </row>
    <row r="69" spans="2:8" s="12" customFormat="1" ht="14.25" customHeight="1">
      <c r="B69" s="740"/>
      <c r="C69" s="741"/>
      <c r="D69" s="336" t="s">
        <v>683</v>
      </c>
      <c r="E69" s="336" t="s">
        <v>684</v>
      </c>
      <c r="F69" s="336" t="s">
        <v>685</v>
      </c>
      <c r="G69" s="336" t="s">
        <v>686</v>
      </c>
      <c r="H69" s="336" t="s">
        <v>687</v>
      </c>
    </row>
    <row r="70" spans="2:8" s="12" customFormat="1" ht="14.25" customHeight="1">
      <c r="B70" s="742"/>
      <c r="C70" s="743"/>
      <c r="D70" s="736" t="s">
        <v>691</v>
      </c>
      <c r="E70" s="619"/>
      <c r="F70" s="619"/>
      <c r="G70" s="619"/>
      <c r="H70" s="737"/>
    </row>
    <row r="71" spans="2:8" s="12" customFormat="1" ht="14.25" customHeight="1">
      <c r="B71" s="352" t="s">
        <v>699</v>
      </c>
      <c r="C71" s="353" t="s">
        <v>71</v>
      </c>
      <c r="D71" s="354">
        <v>6</v>
      </c>
      <c r="E71" s="354">
        <v>12</v>
      </c>
      <c r="F71" s="354">
        <v>18</v>
      </c>
      <c r="G71" s="354">
        <v>24</v>
      </c>
      <c r="H71" s="354">
        <v>30</v>
      </c>
    </row>
    <row r="72" spans="2:8" s="12" customFormat="1" ht="14.25" customHeight="1">
      <c r="B72" s="352">
        <v>50</v>
      </c>
      <c r="C72" s="353" t="s">
        <v>71</v>
      </c>
      <c r="D72" s="354">
        <v>11</v>
      </c>
      <c r="E72" s="354">
        <v>15</v>
      </c>
      <c r="F72" s="354">
        <v>20</v>
      </c>
      <c r="G72" s="354">
        <v>25</v>
      </c>
      <c r="H72" s="354">
        <v>31</v>
      </c>
    </row>
    <row r="73" spans="2:8" s="12" customFormat="1" ht="14.25" customHeight="1">
      <c r="B73" s="352">
        <v>40</v>
      </c>
      <c r="C73" s="353" t="s">
        <v>71</v>
      </c>
      <c r="D73" s="354">
        <v>20</v>
      </c>
      <c r="E73" s="354">
        <v>21</v>
      </c>
      <c r="F73" s="354">
        <v>24</v>
      </c>
      <c r="G73" s="354">
        <v>28</v>
      </c>
      <c r="H73" s="354">
        <v>33</v>
      </c>
    </row>
    <row r="74" spans="2:8" s="12" customFormat="1" ht="14.25" customHeight="1">
      <c r="B74" s="352">
        <v>30</v>
      </c>
      <c r="C74" s="353" t="s">
        <v>71</v>
      </c>
      <c r="D74" s="354">
        <v>30</v>
      </c>
      <c r="E74" s="354">
        <v>30</v>
      </c>
      <c r="F74" s="354">
        <v>30</v>
      </c>
      <c r="G74" s="354">
        <v>30</v>
      </c>
      <c r="H74" s="354">
        <v>36</v>
      </c>
    </row>
    <row r="75" spans="2:8" s="12" customFormat="1" ht="14.25" customHeight="1">
      <c r="B75" s="352">
        <v>20</v>
      </c>
      <c r="C75" s="353" t="s">
        <v>71</v>
      </c>
      <c r="D75" s="354">
        <v>40</v>
      </c>
      <c r="E75" s="354">
        <v>40</v>
      </c>
      <c r="F75" s="354">
        <v>40</v>
      </c>
      <c r="G75" s="354">
        <v>40</v>
      </c>
      <c r="H75" s="354">
        <v>40</v>
      </c>
    </row>
    <row r="76" spans="2:8" s="12" customFormat="1" ht="14.25" customHeight="1">
      <c r="B76" s="352">
        <v>15</v>
      </c>
      <c r="C76" s="353" t="s">
        <v>71</v>
      </c>
      <c r="D76" s="354">
        <v>50</v>
      </c>
      <c r="E76" s="354">
        <v>50</v>
      </c>
      <c r="F76" s="354">
        <v>50</v>
      </c>
      <c r="G76" s="354">
        <v>50</v>
      </c>
      <c r="H76" s="354">
        <v>50</v>
      </c>
    </row>
    <row r="77" spans="2:8" s="12" customFormat="1" ht="14.25" customHeight="1">
      <c r="B77" s="352">
        <v>10</v>
      </c>
      <c r="C77" s="353" t="s">
        <v>71</v>
      </c>
      <c r="D77" s="354">
        <v>55</v>
      </c>
      <c r="E77" s="354">
        <v>55</v>
      </c>
      <c r="F77" s="354">
        <v>55</v>
      </c>
      <c r="G77" s="354">
        <v>55</v>
      </c>
      <c r="H77" s="354">
        <v>55</v>
      </c>
    </row>
    <row r="78" spans="2:8" s="12" customFormat="1" ht="14.25" customHeight="1">
      <c r="B78" s="352">
        <v>0</v>
      </c>
      <c r="C78" s="353" t="s">
        <v>71</v>
      </c>
      <c r="D78" s="354">
        <v>60</v>
      </c>
      <c r="E78" s="354">
        <v>60</v>
      </c>
      <c r="F78" s="354">
        <v>60</v>
      </c>
      <c r="G78" s="354">
        <v>60</v>
      </c>
      <c r="H78" s="354">
        <v>60</v>
      </c>
    </row>
    <row r="79" spans="4:7" s="12" customFormat="1" ht="14.25" customHeight="1">
      <c r="D79" s="2"/>
      <c r="E79" s="2"/>
      <c r="F79" s="2"/>
      <c r="G79" s="2"/>
    </row>
    <row r="80" spans="2:7" s="12" customFormat="1" ht="14.25" customHeight="1">
      <c r="B80" s="360" t="s">
        <v>700</v>
      </c>
      <c r="C80" s="19"/>
      <c r="D80" s="2"/>
      <c r="E80" s="2"/>
      <c r="F80" s="2"/>
      <c r="G80" s="2"/>
    </row>
    <row r="81" spans="2:8" s="12" customFormat="1" ht="14.25" customHeight="1">
      <c r="B81" s="738" t="s">
        <v>681</v>
      </c>
      <c r="C81" s="739"/>
      <c r="D81" s="736" t="s">
        <v>682</v>
      </c>
      <c r="E81" s="619"/>
      <c r="F81" s="619"/>
      <c r="G81" s="619"/>
      <c r="H81" s="737"/>
    </row>
    <row r="82" spans="2:8" s="12" customFormat="1" ht="14.25" customHeight="1">
      <c r="B82" s="740"/>
      <c r="C82" s="741"/>
      <c r="D82" s="336" t="s">
        <v>683</v>
      </c>
      <c r="E82" s="336" t="s">
        <v>684</v>
      </c>
      <c r="F82" s="336" t="s">
        <v>685</v>
      </c>
      <c r="G82" s="336" t="s">
        <v>686</v>
      </c>
      <c r="H82" s="336" t="s">
        <v>687</v>
      </c>
    </row>
    <row r="83" spans="2:8" s="12" customFormat="1" ht="14.25" customHeight="1">
      <c r="B83" s="742"/>
      <c r="C83" s="743"/>
      <c r="D83" s="736" t="s">
        <v>691</v>
      </c>
      <c r="E83" s="619"/>
      <c r="F83" s="619"/>
      <c r="G83" s="619"/>
      <c r="H83" s="737"/>
    </row>
    <row r="84" spans="2:8" s="12" customFormat="1" ht="14.25" customHeight="1">
      <c r="B84" s="352" t="s">
        <v>701</v>
      </c>
      <c r="C84" s="353" t="s">
        <v>71</v>
      </c>
      <c r="D84" s="354">
        <v>5</v>
      </c>
      <c r="E84" s="354">
        <v>10</v>
      </c>
      <c r="F84" s="354">
        <v>15</v>
      </c>
      <c r="G84" s="354">
        <v>20</v>
      </c>
      <c r="H84" s="354">
        <v>25</v>
      </c>
    </row>
    <row r="85" spans="2:8" s="12" customFormat="1" ht="14.25" customHeight="1">
      <c r="B85" s="352">
        <v>40</v>
      </c>
      <c r="C85" s="353" t="s">
        <v>71</v>
      </c>
      <c r="D85" s="354">
        <v>11</v>
      </c>
      <c r="E85" s="354">
        <v>13</v>
      </c>
      <c r="F85" s="354">
        <v>17</v>
      </c>
      <c r="G85" s="354">
        <v>21</v>
      </c>
      <c r="H85" s="354">
        <v>26</v>
      </c>
    </row>
    <row r="86" spans="2:8" s="12" customFormat="1" ht="14.25" customHeight="1">
      <c r="B86" s="352">
        <v>30</v>
      </c>
      <c r="C86" s="353" t="s">
        <v>71</v>
      </c>
      <c r="D86" s="354">
        <v>20</v>
      </c>
      <c r="E86" s="354">
        <v>20</v>
      </c>
      <c r="F86" s="354">
        <v>22</v>
      </c>
      <c r="G86" s="354">
        <v>25</v>
      </c>
      <c r="H86" s="354">
        <v>28</v>
      </c>
    </row>
    <row r="87" spans="2:8" s="12" customFormat="1" ht="14.25" customHeight="1">
      <c r="B87" s="352">
        <v>20</v>
      </c>
      <c r="C87" s="353" t="s">
        <v>71</v>
      </c>
      <c r="D87" s="354">
        <v>30</v>
      </c>
      <c r="E87" s="354">
        <v>30</v>
      </c>
      <c r="F87" s="354">
        <v>30</v>
      </c>
      <c r="G87" s="354">
        <v>30</v>
      </c>
      <c r="H87" s="354">
        <v>30</v>
      </c>
    </row>
    <row r="88" spans="2:8" s="12" customFormat="1" ht="14.25" customHeight="1">
      <c r="B88" s="352">
        <v>15</v>
      </c>
      <c r="C88" s="353" t="s">
        <v>71</v>
      </c>
      <c r="D88" s="354">
        <v>35</v>
      </c>
      <c r="E88" s="354">
        <v>35</v>
      </c>
      <c r="F88" s="354">
        <v>35</v>
      </c>
      <c r="G88" s="354">
        <v>35</v>
      </c>
      <c r="H88" s="354">
        <v>35</v>
      </c>
    </row>
    <row r="89" spans="2:8" s="12" customFormat="1" ht="14.25" customHeight="1">
      <c r="B89" s="352">
        <v>10</v>
      </c>
      <c r="C89" s="353" t="s">
        <v>71</v>
      </c>
      <c r="D89" s="354">
        <v>40</v>
      </c>
      <c r="E89" s="354">
        <v>40</v>
      </c>
      <c r="F89" s="354">
        <v>40</v>
      </c>
      <c r="G89" s="354">
        <v>40</v>
      </c>
      <c r="H89" s="354">
        <v>40</v>
      </c>
    </row>
    <row r="90" spans="2:8" s="12" customFormat="1" ht="14.25" customHeight="1">
      <c r="B90" s="352">
        <v>0</v>
      </c>
      <c r="C90" s="353" t="s">
        <v>71</v>
      </c>
      <c r="D90" s="354">
        <v>50</v>
      </c>
      <c r="E90" s="354">
        <v>50</v>
      </c>
      <c r="F90" s="354">
        <v>50</v>
      </c>
      <c r="G90" s="354">
        <v>50</v>
      </c>
      <c r="H90" s="354">
        <v>50</v>
      </c>
    </row>
    <row r="91" spans="4:7" s="12" customFormat="1" ht="14.25" customHeight="1">
      <c r="D91" s="2"/>
      <c r="E91" s="2"/>
      <c r="F91" s="2"/>
      <c r="G91" s="2"/>
    </row>
    <row r="92" spans="2:7" s="12" customFormat="1" ht="14.25" customHeight="1">
      <c r="B92" s="360" t="s">
        <v>702</v>
      </c>
      <c r="C92" s="19"/>
      <c r="D92" s="2"/>
      <c r="E92" s="2"/>
      <c r="F92" s="2"/>
      <c r="G92" s="2"/>
    </row>
    <row r="93" spans="2:8" s="12" customFormat="1" ht="14.25" customHeight="1">
      <c r="B93" s="738" t="s">
        <v>681</v>
      </c>
      <c r="C93" s="739"/>
      <c r="D93" s="736" t="s">
        <v>682</v>
      </c>
      <c r="E93" s="619"/>
      <c r="F93" s="619"/>
      <c r="G93" s="619"/>
      <c r="H93" s="737"/>
    </row>
    <row r="94" spans="2:8" s="12" customFormat="1" ht="14.25" customHeight="1">
      <c r="B94" s="740"/>
      <c r="C94" s="741"/>
      <c r="D94" s="336" t="s">
        <v>683</v>
      </c>
      <c r="E94" s="336" t="s">
        <v>684</v>
      </c>
      <c r="F94" s="336" t="s">
        <v>685</v>
      </c>
      <c r="G94" s="336" t="s">
        <v>686</v>
      </c>
      <c r="H94" s="336" t="s">
        <v>687</v>
      </c>
    </row>
    <row r="95" spans="2:8" s="12" customFormat="1" ht="14.25" customHeight="1">
      <c r="B95" s="742"/>
      <c r="C95" s="743"/>
      <c r="D95" s="736" t="s">
        <v>691</v>
      </c>
      <c r="E95" s="619"/>
      <c r="F95" s="619"/>
      <c r="G95" s="619"/>
      <c r="H95" s="737"/>
    </row>
    <row r="96" spans="2:8" s="12" customFormat="1" ht="14.25" customHeight="1">
      <c r="B96" s="352" t="s">
        <v>703</v>
      </c>
      <c r="C96" s="353" t="s">
        <v>71</v>
      </c>
      <c r="D96" s="354">
        <v>4</v>
      </c>
      <c r="E96" s="354">
        <v>8</v>
      </c>
      <c r="F96" s="354">
        <v>12</v>
      </c>
      <c r="G96" s="354">
        <v>16</v>
      </c>
      <c r="H96" s="354">
        <v>20</v>
      </c>
    </row>
    <row r="97" spans="2:8" s="12" customFormat="1" ht="14.25" customHeight="1">
      <c r="B97" s="352">
        <v>30</v>
      </c>
      <c r="C97" s="353" t="s">
        <v>71</v>
      </c>
      <c r="D97" s="354">
        <v>10</v>
      </c>
      <c r="E97" s="354">
        <v>12</v>
      </c>
      <c r="F97" s="354">
        <v>14</v>
      </c>
      <c r="G97" s="354">
        <v>17</v>
      </c>
      <c r="H97" s="354">
        <v>21</v>
      </c>
    </row>
    <row r="98" spans="2:8" s="12" customFormat="1" ht="14.25" customHeight="1">
      <c r="B98" s="352">
        <v>20</v>
      </c>
      <c r="C98" s="353" t="s">
        <v>71</v>
      </c>
      <c r="D98" s="354">
        <v>20</v>
      </c>
      <c r="E98" s="354">
        <v>20</v>
      </c>
      <c r="F98" s="354">
        <v>20</v>
      </c>
      <c r="G98" s="354">
        <v>22</v>
      </c>
      <c r="H98" s="354">
        <v>24</v>
      </c>
    </row>
    <row r="99" spans="2:8" s="12" customFormat="1" ht="14.25" customHeight="1">
      <c r="B99" s="352">
        <v>15</v>
      </c>
      <c r="C99" s="353" t="s">
        <v>71</v>
      </c>
      <c r="D99" s="354">
        <v>25</v>
      </c>
      <c r="E99" s="354">
        <v>25</v>
      </c>
      <c r="F99" s="354">
        <v>25</v>
      </c>
      <c r="G99" s="354">
        <v>25</v>
      </c>
      <c r="H99" s="354">
        <v>25</v>
      </c>
    </row>
    <row r="100" spans="2:8" s="12" customFormat="1" ht="14.25" customHeight="1">
      <c r="B100" s="352">
        <v>10</v>
      </c>
      <c r="C100" s="353" t="s">
        <v>71</v>
      </c>
      <c r="D100" s="354">
        <v>30</v>
      </c>
      <c r="E100" s="354">
        <v>30</v>
      </c>
      <c r="F100" s="354">
        <v>30</v>
      </c>
      <c r="G100" s="354">
        <v>30</v>
      </c>
      <c r="H100" s="354">
        <v>30</v>
      </c>
    </row>
    <row r="101" spans="2:8" s="12" customFormat="1" ht="14.25" customHeight="1">
      <c r="B101" s="352">
        <v>0</v>
      </c>
      <c r="C101" s="353" t="s">
        <v>71</v>
      </c>
      <c r="D101" s="354">
        <v>40</v>
      </c>
      <c r="E101" s="354">
        <v>40</v>
      </c>
      <c r="F101" s="354">
        <v>40</v>
      </c>
      <c r="G101" s="354">
        <v>40</v>
      </c>
      <c r="H101" s="354">
        <v>40</v>
      </c>
    </row>
    <row r="102" spans="4:7" s="12" customFormat="1" ht="14.25" customHeight="1">
      <c r="D102" s="2"/>
      <c r="E102" s="2"/>
      <c r="F102" s="2"/>
      <c r="G102" s="2"/>
    </row>
    <row r="103" spans="2:7" s="12" customFormat="1" ht="14.25" customHeight="1">
      <c r="B103" s="360" t="s">
        <v>704</v>
      </c>
      <c r="C103" s="19"/>
      <c r="D103" s="2"/>
      <c r="E103" s="2"/>
      <c r="F103" s="2"/>
      <c r="G103" s="2"/>
    </row>
    <row r="104" spans="2:8" s="12" customFormat="1" ht="14.25" customHeight="1">
      <c r="B104" s="738" t="s">
        <v>681</v>
      </c>
      <c r="C104" s="739"/>
      <c r="D104" s="736" t="s">
        <v>682</v>
      </c>
      <c r="E104" s="619"/>
      <c r="F104" s="619"/>
      <c r="G104" s="619"/>
      <c r="H104" s="737"/>
    </row>
    <row r="105" spans="2:8" s="12" customFormat="1" ht="14.25" customHeight="1">
      <c r="B105" s="740"/>
      <c r="C105" s="741"/>
      <c r="D105" s="336" t="s">
        <v>683</v>
      </c>
      <c r="E105" s="336" t="s">
        <v>684</v>
      </c>
      <c r="F105" s="336" t="s">
        <v>685</v>
      </c>
      <c r="G105" s="336" t="s">
        <v>686</v>
      </c>
      <c r="H105" s="336" t="s">
        <v>687</v>
      </c>
    </row>
    <row r="106" spans="2:8" s="12" customFormat="1" ht="14.25" customHeight="1">
      <c r="B106" s="742"/>
      <c r="C106" s="743"/>
      <c r="D106" s="736" t="s">
        <v>691</v>
      </c>
      <c r="E106" s="619"/>
      <c r="F106" s="619"/>
      <c r="G106" s="619"/>
      <c r="H106" s="737"/>
    </row>
    <row r="107" spans="2:8" s="12" customFormat="1" ht="14.25" customHeight="1">
      <c r="B107" s="352" t="s">
        <v>705</v>
      </c>
      <c r="C107" s="353" t="s">
        <v>71</v>
      </c>
      <c r="D107" s="354">
        <v>3</v>
      </c>
      <c r="E107" s="354">
        <v>6</v>
      </c>
      <c r="F107" s="354">
        <v>9</v>
      </c>
      <c r="G107" s="354">
        <v>12</v>
      </c>
      <c r="H107" s="354">
        <v>15</v>
      </c>
    </row>
    <row r="108" spans="2:8" s="12" customFormat="1" ht="14.25" customHeight="1">
      <c r="B108" s="352">
        <v>20</v>
      </c>
      <c r="C108" s="353" t="s">
        <v>71</v>
      </c>
      <c r="D108" s="354">
        <v>10</v>
      </c>
      <c r="E108" s="354">
        <v>10</v>
      </c>
      <c r="F108" s="354">
        <v>12</v>
      </c>
      <c r="G108" s="354">
        <v>14</v>
      </c>
      <c r="H108" s="354">
        <v>16</v>
      </c>
    </row>
    <row r="109" spans="2:8" s="12" customFormat="1" ht="14.25" customHeight="1">
      <c r="B109" s="352">
        <v>15</v>
      </c>
      <c r="C109" s="353" t="s">
        <v>71</v>
      </c>
      <c r="D109" s="354">
        <v>15</v>
      </c>
      <c r="E109" s="354">
        <v>15</v>
      </c>
      <c r="F109" s="354">
        <v>15</v>
      </c>
      <c r="G109" s="354">
        <v>16</v>
      </c>
      <c r="H109" s="354">
        <v>18</v>
      </c>
    </row>
    <row r="110" spans="2:8" s="12" customFormat="1" ht="14.25" customHeight="1">
      <c r="B110" s="352">
        <v>10</v>
      </c>
      <c r="C110" s="353" t="s">
        <v>71</v>
      </c>
      <c r="D110" s="354">
        <v>20</v>
      </c>
      <c r="E110" s="354">
        <v>20</v>
      </c>
      <c r="F110" s="354">
        <v>20</v>
      </c>
      <c r="G110" s="354">
        <v>20</v>
      </c>
      <c r="H110" s="354">
        <v>20</v>
      </c>
    </row>
    <row r="111" spans="2:8" s="12" customFormat="1" ht="14.25" customHeight="1">
      <c r="B111" s="352">
        <v>0</v>
      </c>
      <c r="C111" s="353" t="s">
        <v>71</v>
      </c>
      <c r="D111" s="354">
        <v>30</v>
      </c>
      <c r="E111" s="354">
        <v>30</v>
      </c>
      <c r="F111" s="354">
        <v>30</v>
      </c>
      <c r="G111" s="354">
        <v>30</v>
      </c>
      <c r="H111" s="354">
        <v>30</v>
      </c>
    </row>
    <row r="113" spans="1:2" ht="14.25">
      <c r="A113" s="45" t="s">
        <v>85</v>
      </c>
      <c r="B113" s="23" t="s">
        <v>741</v>
      </c>
    </row>
  </sheetData>
  <sheetProtection/>
  <mergeCells count="25">
    <mergeCell ref="D93:H93"/>
    <mergeCell ref="D95:H95"/>
    <mergeCell ref="B68:C70"/>
    <mergeCell ref="D68:H68"/>
    <mergeCell ref="D70:H70"/>
    <mergeCell ref="B104:C106"/>
    <mergeCell ref="D104:H104"/>
    <mergeCell ref="D106:H106"/>
    <mergeCell ref="B81:C83"/>
    <mergeCell ref="D81:H81"/>
    <mergeCell ref="D83:H83"/>
    <mergeCell ref="B93:C95"/>
    <mergeCell ref="B40:C42"/>
    <mergeCell ref="D40:H40"/>
    <mergeCell ref="D42:H42"/>
    <mergeCell ref="B54:C56"/>
    <mergeCell ref="D54:H54"/>
    <mergeCell ref="D56:H56"/>
    <mergeCell ref="B2:H2"/>
    <mergeCell ref="D7:H7"/>
    <mergeCell ref="D9:H9"/>
    <mergeCell ref="B7:C9"/>
    <mergeCell ref="B24:C26"/>
    <mergeCell ref="D24:H24"/>
    <mergeCell ref="D26:H26"/>
  </mergeCells>
  <printOptions/>
  <pageMargins left="0.24" right="0.25" top="0.21" bottom="0.19" header="0.21" footer="0.5118110236220472"/>
  <pageSetup horizontalDpi="600" verticalDpi="600" orientation="portrait" paperSize="9" r:id="rId1"/>
  <rowBreaks count="2" manualBreakCount="2">
    <brk id="52" max="255" man="1"/>
    <brk id="102" max="255" man="1"/>
  </rowBreaks>
</worksheet>
</file>

<file path=xl/worksheets/sheet6.xml><?xml version="1.0" encoding="utf-8"?>
<worksheet xmlns="http://schemas.openxmlformats.org/spreadsheetml/2006/main" xmlns:r="http://schemas.openxmlformats.org/officeDocument/2006/relationships">
  <sheetPr codeName="Tabelle6">
    <tabColor indexed="50"/>
  </sheetPr>
  <dimension ref="A2:L60"/>
  <sheetViews>
    <sheetView showGridLines="0" zoomScalePageLayoutView="0" workbookViewId="0" topLeftCell="A1">
      <selection activeCell="A1" sqref="A1"/>
    </sheetView>
  </sheetViews>
  <sheetFormatPr defaultColWidth="11.421875" defaultRowHeight="12.75"/>
  <cols>
    <col min="1" max="1" width="1.7109375" style="23" customWidth="1"/>
    <col min="2" max="2" width="9.7109375" style="23" customWidth="1"/>
    <col min="3" max="6" width="9.7109375" style="0" customWidth="1"/>
    <col min="7" max="7" width="0.85546875" style="0" customWidth="1"/>
    <col min="8" max="8" width="9.7109375" style="0" customWidth="1"/>
    <col min="9" max="12" width="9.7109375" style="23" customWidth="1"/>
    <col min="13" max="13" width="0.85546875" style="23" customWidth="1"/>
    <col min="14" max="16384" width="11.421875" style="23" customWidth="1"/>
  </cols>
  <sheetData>
    <row r="2" spans="1:12" ht="40.5" customHeight="1">
      <c r="A2" s="326"/>
      <c r="B2" s="735" t="s">
        <v>679</v>
      </c>
      <c r="C2" s="421"/>
      <c r="D2" s="421"/>
      <c r="E2" s="421"/>
      <c r="F2" s="421"/>
      <c r="G2" s="421"/>
      <c r="H2" s="421"/>
      <c r="I2" s="421"/>
      <c r="J2" s="421"/>
      <c r="K2" s="421"/>
      <c r="L2" s="421"/>
    </row>
    <row r="3" spans="2:12" ht="15" customHeight="1">
      <c r="B3" s="735"/>
      <c r="C3" s="421"/>
      <c r="D3" s="421"/>
      <c r="E3" s="421"/>
      <c r="F3" s="421"/>
      <c r="G3" s="421"/>
      <c r="H3" s="421"/>
      <c r="I3" s="421"/>
      <c r="J3" s="421"/>
      <c r="K3" s="421"/>
      <c r="L3" s="421"/>
    </row>
    <row r="5" spans="2:12" s="321" customFormat="1" ht="45" customHeight="1">
      <c r="B5" s="320" t="s">
        <v>118</v>
      </c>
      <c r="C5" s="320">
        <v>1913</v>
      </c>
      <c r="D5" s="320">
        <v>1914</v>
      </c>
      <c r="E5" s="320" t="s">
        <v>90</v>
      </c>
      <c r="F5" s="320" t="s">
        <v>690</v>
      </c>
      <c r="H5" s="320" t="s">
        <v>118</v>
      </c>
      <c r="I5" s="320">
        <v>1913</v>
      </c>
      <c r="J5" s="320">
        <v>1914</v>
      </c>
      <c r="K5" s="320" t="s">
        <v>90</v>
      </c>
      <c r="L5" s="320" t="s">
        <v>690</v>
      </c>
    </row>
    <row r="6" spans="2:12" s="322" customFormat="1" ht="11.25" customHeight="1">
      <c r="B6" s="329">
        <v>1913</v>
      </c>
      <c r="C6" s="331">
        <v>1</v>
      </c>
      <c r="D6" s="331">
        <v>0.936</v>
      </c>
      <c r="E6" s="332">
        <v>0.479</v>
      </c>
      <c r="F6" s="330">
        <f aca="true" t="shared" si="0" ref="F6:F14">C6/$I$41</f>
        <v>0.04642525533890437</v>
      </c>
      <c r="H6" s="329">
        <v>1965</v>
      </c>
      <c r="I6" s="327">
        <v>5.245</v>
      </c>
      <c r="J6" s="327">
        <v>4.911</v>
      </c>
      <c r="K6" s="328">
        <v>2.511</v>
      </c>
      <c r="L6" s="330">
        <f aca="true" t="shared" si="1" ref="L6:L31">I6/$I$41</f>
        <v>0.2435004642525534</v>
      </c>
    </row>
    <row r="7" spans="2:12" s="322" customFormat="1" ht="11.25" customHeight="1">
      <c r="B7" s="329">
        <v>1914</v>
      </c>
      <c r="C7" s="331">
        <v>1.068</v>
      </c>
      <c r="D7" s="331">
        <v>1</v>
      </c>
      <c r="E7" s="332">
        <v>0.511</v>
      </c>
      <c r="F7" s="330">
        <f t="shared" si="0"/>
        <v>0.04958217270194987</v>
      </c>
      <c r="H7" s="329">
        <v>1966</v>
      </c>
      <c r="I7" s="327">
        <v>5.415</v>
      </c>
      <c r="J7" s="327">
        <v>5.07</v>
      </c>
      <c r="K7" s="328">
        <v>2.592</v>
      </c>
      <c r="L7" s="330">
        <f t="shared" si="1"/>
        <v>0.25139275766016717</v>
      </c>
    </row>
    <row r="8" spans="2:12" s="322" customFormat="1" ht="11.25" customHeight="1">
      <c r="B8" s="329">
        <v>1915</v>
      </c>
      <c r="C8" s="331">
        <v>1.197</v>
      </c>
      <c r="D8" s="331">
        <v>1.121</v>
      </c>
      <c r="E8" s="332">
        <v>0.573</v>
      </c>
      <c r="F8" s="330">
        <f t="shared" si="0"/>
        <v>0.055571030640668526</v>
      </c>
      <c r="H8" s="329">
        <v>1967</v>
      </c>
      <c r="I8" s="327">
        <v>5.299</v>
      </c>
      <c r="J8" s="327">
        <v>4.962</v>
      </c>
      <c r="K8" s="328">
        <v>2.537</v>
      </c>
      <c r="L8" s="330">
        <f t="shared" si="1"/>
        <v>0.24600742804085426</v>
      </c>
    </row>
    <row r="9" spans="2:12" s="322" customFormat="1" ht="11.25" customHeight="1">
      <c r="B9" s="329">
        <v>1916</v>
      </c>
      <c r="C9" s="331">
        <v>1.32</v>
      </c>
      <c r="D9" s="331">
        <v>1.236</v>
      </c>
      <c r="E9" s="332">
        <v>0.632</v>
      </c>
      <c r="F9" s="330">
        <f t="shared" si="0"/>
        <v>0.061281337047353765</v>
      </c>
      <c r="H9" s="329">
        <v>1968</v>
      </c>
      <c r="I9" s="327">
        <v>5.524</v>
      </c>
      <c r="J9" s="327">
        <v>5.172</v>
      </c>
      <c r="K9" s="328">
        <v>2.644</v>
      </c>
      <c r="L9" s="330">
        <f t="shared" si="1"/>
        <v>0.2564531104921077</v>
      </c>
    </row>
    <row r="10" spans="2:12" s="322" customFormat="1" ht="11.25" customHeight="1">
      <c r="B10" s="329">
        <v>1917</v>
      </c>
      <c r="C10" s="331">
        <v>1.639</v>
      </c>
      <c r="D10" s="331">
        <v>1.535</v>
      </c>
      <c r="E10" s="332">
        <v>0.784</v>
      </c>
      <c r="F10" s="330">
        <f t="shared" si="0"/>
        <v>0.07609099350046426</v>
      </c>
      <c r="H10" s="329">
        <v>1969</v>
      </c>
      <c r="I10" s="327">
        <v>5.84</v>
      </c>
      <c r="J10" s="327">
        <v>5.468</v>
      </c>
      <c r="K10" s="328">
        <v>2.796</v>
      </c>
      <c r="L10" s="330">
        <f t="shared" si="1"/>
        <v>0.2711234911792015</v>
      </c>
    </row>
    <row r="11" spans="2:12" s="322" customFormat="1" ht="11.25" customHeight="1">
      <c r="B11" s="329">
        <v>1918</v>
      </c>
      <c r="C11" s="331">
        <v>2.272</v>
      </c>
      <c r="D11" s="331">
        <v>2.127</v>
      </c>
      <c r="E11" s="332">
        <v>1.088</v>
      </c>
      <c r="F11" s="330">
        <f t="shared" si="0"/>
        <v>0.1054781801299907</v>
      </c>
      <c r="H11" s="329">
        <v>1970</v>
      </c>
      <c r="I11" s="327">
        <v>6.803</v>
      </c>
      <c r="J11" s="327">
        <v>6.369</v>
      </c>
      <c r="K11" s="328">
        <v>3.256</v>
      </c>
      <c r="L11" s="330">
        <f t="shared" si="1"/>
        <v>0.3158310120705664</v>
      </c>
    </row>
    <row r="12" spans="2:12" s="322" customFormat="1" ht="11.25" customHeight="1">
      <c r="B12" s="329">
        <v>1919</v>
      </c>
      <c r="C12" s="331">
        <v>3.735</v>
      </c>
      <c r="D12" s="331">
        <v>3.497</v>
      </c>
      <c r="E12" s="332">
        <v>1.788</v>
      </c>
      <c r="F12" s="330">
        <f t="shared" si="0"/>
        <v>0.1733983286908078</v>
      </c>
      <c r="H12" s="329">
        <v>1971</v>
      </c>
      <c r="I12" s="327">
        <v>7.505</v>
      </c>
      <c r="J12" s="327">
        <v>7.027</v>
      </c>
      <c r="K12" s="328">
        <v>3.593</v>
      </c>
      <c r="L12" s="330">
        <f t="shared" si="1"/>
        <v>0.34842154131847725</v>
      </c>
    </row>
    <row r="13" spans="2:12" s="322" customFormat="1" ht="11.25" customHeight="1">
      <c r="B13" s="329">
        <v>1920</v>
      </c>
      <c r="C13" s="331">
        <v>10.68</v>
      </c>
      <c r="D13" s="331">
        <v>10</v>
      </c>
      <c r="E13" s="332">
        <v>5.113</v>
      </c>
      <c r="F13" s="330">
        <f t="shared" si="0"/>
        <v>0.4958217270194986</v>
      </c>
      <c r="H13" s="329">
        <v>1972</v>
      </c>
      <c r="I13" s="327">
        <v>8.012</v>
      </c>
      <c r="J13" s="327">
        <v>7.502</v>
      </c>
      <c r="K13" s="328">
        <v>3.836</v>
      </c>
      <c r="L13" s="330">
        <f t="shared" si="1"/>
        <v>0.3719591457753018</v>
      </c>
    </row>
    <row r="14" spans="2:12" s="322" customFormat="1" ht="11.25" customHeight="1">
      <c r="B14" s="329">
        <v>1921</v>
      </c>
      <c r="C14" s="331">
        <v>18.03</v>
      </c>
      <c r="D14" s="331">
        <v>16.88</v>
      </c>
      <c r="E14" s="332">
        <v>8.631</v>
      </c>
      <c r="F14" s="330">
        <f t="shared" si="0"/>
        <v>0.8370473537604458</v>
      </c>
      <c r="H14" s="329">
        <v>1973</v>
      </c>
      <c r="I14" s="327">
        <v>8.6</v>
      </c>
      <c r="J14" s="327">
        <v>8.053</v>
      </c>
      <c r="K14" s="328">
        <v>4.117</v>
      </c>
      <c r="L14" s="330">
        <f t="shared" si="1"/>
        <v>0.39925719591457753</v>
      </c>
    </row>
    <row r="15" spans="2:12" s="322" customFormat="1" ht="11.25" customHeight="1">
      <c r="B15" s="329" t="s">
        <v>214</v>
      </c>
      <c r="C15" s="744"/>
      <c r="D15" s="745"/>
      <c r="E15" s="745"/>
      <c r="F15" s="746"/>
      <c r="H15" s="329">
        <v>1974</v>
      </c>
      <c r="I15" s="327">
        <v>9.226</v>
      </c>
      <c r="J15" s="327">
        <v>8.639</v>
      </c>
      <c r="K15" s="328">
        <v>4.417</v>
      </c>
      <c r="L15" s="330">
        <f t="shared" si="1"/>
        <v>0.4283194057567317</v>
      </c>
    </row>
    <row r="16" spans="2:12" s="322" customFormat="1" ht="11.25" customHeight="1">
      <c r="B16" s="329">
        <v>1924</v>
      </c>
      <c r="C16" s="333">
        <v>1.381</v>
      </c>
      <c r="D16" s="331">
        <v>1.293</v>
      </c>
      <c r="E16" s="332">
        <v>0.661</v>
      </c>
      <c r="F16" s="330">
        <f aca="true" t="shared" si="2" ref="F16:F56">C16/$I$41</f>
        <v>0.06411327762302693</v>
      </c>
      <c r="H16" s="329">
        <v>1975</v>
      </c>
      <c r="I16" s="327">
        <v>9.446</v>
      </c>
      <c r="J16" s="327">
        <v>8.844</v>
      </c>
      <c r="K16" s="328">
        <v>4.522</v>
      </c>
      <c r="L16" s="330">
        <f t="shared" si="1"/>
        <v>0.43853296193129065</v>
      </c>
    </row>
    <row r="17" spans="2:12" s="322" customFormat="1" ht="11.25" customHeight="1">
      <c r="B17" s="329">
        <v>1925</v>
      </c>
      <c r="C17" s="333">
        <v>1.701</v>
      </c>
      <c r="D17" s="331">
        <v>1.592</v>
      </c>
      <c r="E17" s="332">
        <v>0.814</v>
      </c>
      <c r="F17" s="330">
        <f t="shared" si="2"/>
        <v>0.07896935933147634</v>
      </c>
      <c r="H17" s="329">
        <v>1976</v>
      </c>
      <c r="I17" s="327">
        <v>9.771</v>
      </c>
      <c r="J17" s="327">
        <v>9.15</v>
      </c>
      <c r="K17" s="328">
        <v>4.678</v>
      </c>
      <c r="L17" s="330">
        <f t="shared" si="1"/>
        <v>0.4536211699164346</v>
      </c>
    </row>
    <row r="18" spans="2:12" s="322" customFormat="1" ht="11.25" customHeight="1">
      <c r="B18" s="329">
        <v>1926</v>
      </c>
      <c r="C18" s="333">
        <v>1.653</v>
      </c>
      <c r="D18" s="331">
        <v>1.548</v>
      </c>
      <c r="E18" s="332">
        <v>0.791</v>
      </c>
      <c r="F18" s="330">
        <f t="shared" si="2"/>
        <v>0.07674094707520891</v>
      </c>
      <c r="H18" s="329">
        <v>1977</v>
      </c>
      <c r="I18" s="327">
        <v>10.245</v>
      </c>
      <c r="J18" s="327">
        <v>9.593</v>
      </c>
      <c r="K18" s="328">
        <v>4.905</v>
      </c>
      <c r="L18" s="330">
        <f t="shared" si="1"/>
        <v>0.4756267409470752</v>
      </c>
    </row>
    <row r="19" spans="2:12" s="322" customFormat="1" ht="11.25" customHeight="1">
      <c r="B19" s="329">
        <v>1927</v>
      </c>
      <c r="C19" s="333">
        <v>1.673</v>
      </c>
      <c r="D19" s="331">
        <v>1.567</v>
      </c>
      <c r="E19" s="332">
        <v>0.801</v>
      </c>
      <c r="F19" s="330">
        <f t="shared" si="2"/>
        <v>0.07766945218198701</v>
      </c>
      <c r="H19" s="329">
        <v>1978</v>
      </c>
      <c r="I19" s="327">
        <v>10.878</v>
      </c>
      <c r="J19" s="327">
        <v>10.186</v>
      </c>
      <c r="K19" s="328">
        <v>5.208</v>
      </c>
      <c r="L19" s="330">
        <f t="shared" si="1"/>
        <v>0.5050139275766017</v>
      </c>
    </row>
    <row r="20" spans="2:12" s="322" customFormat="1" ht="11.25" customHeight="1">
      <c r="B20" s="329">
        <v>1928</v>
      </c>
      <c r="C20" s="333">
        <v>1.748</v>
      </c>
      <c r="D20" s="331">
        <v>1.637</v>
      </c>
      <c r="E20" s="332">
        <v>0.837</v>
      </c>
      <c r="F20" s="330">
        <f t="shared" si="2"/>
        <v>0.08115134633240483</v>
      </c>
      <c r="H20" s="329">
        <v>1979</v>
      </c>
      <c r="I20" s="327">
        <v>11.833</v>
      </c>
      <c r="J20" s="327">
        <v>11.08</v>
      </c>
      <c r="K20" s="328">
        <v>5.665</v>
      </c>
      <c r="L20" s="330">
        <f t="shared" si="1"/>
        <v>0.5493500464252554</v>
      </c>
    </row>
    <row r="21" spans="2:12" s="322" customFormat="1" ht="11.25" customHeight="1">
      <c r="B21" s="329">
        <v>1929</v>
      </c>
      <c r="C21" s="333">
        <v>1.776</v>
      </c>
      <c r="D21" s="331">
        <v>1.662</v>
      </c>
      <c r="E21" s="332">
        <v>0.85</v>
      </c>
      <c r="F21" s="330">
        <f t="shared" si="2"/>
        <v>0.08245125348189415</v>
      </c>
      <c r="H21" s="329">
        <v>1980</v>
      </c>
      <c r="I21" s="327">
        <v>13.097</v>
      </c>
      <c r="J21" s="327">
        <v>12.263</v>
      </c>
      <c r="K21" s="328">
        <v>6.27</v>
      </c>
      <c r="L21" s="330">
        <f t="shared" si="1"/>
        <v>0.6080315691736304</v>
      </c>
    </row>
    <row r="22" spans="2:12" s="322" customFormat="1" ht="11.25" customHeight="1">
      <c r="B22" s="329">
        <v>1930</v>
      </c>
      <c r="C22" s="333">
        <v>1.701</v>
      </c>
      <c r="D22" s="331">
        <v>1.592</v>
      </c>
      <c r="E22" s="332">
        <v>0.814</v>
      </c>
      <c r="F22" s="330">
        <f t="shared" si="2"/>
        <v>0.07896935933147634</v>
      </c>
      <c r="H22" s="329">
        <v>1981</v>
      </c>
      <c r="I22" s="327">
        <v>13.863</v>
      </c>
      <c r="J22" s="327">
        <v>12.981</v>
      </c>
      <c r="K22" s="328">
        <v>6.637</v>
      </c>
      <c r="L22" s="330">
        <f t="shared" si="1"/>
        <v>0.6435933147632312</v>
      </c>
    </row>
    <row r="23" spans="2:12" s="322" customFormat="1" ht="11.25" customHeight="1">
      <c r="B23" s="329">
        <v>1931</v>
      </c>
      <c r="C23" s="333">
        <v>1.558</v>
      </c>
      <c r="D23" s="331">
        <v>1.459</v>
      </c>
      <c r="E23" s="332">
        <v>0.746</v>
      </c>
      <c r="F23" s="330">
        <f t="shared" si="2"/>
        <v>0.072330547818013</v>
      </c>
      <c r="H23" s="329">
        <v>1982</v>
      </c>
      <c r="I23" s="327">
        <v>14.263</v>
      </c>
      <c r="J23" s="327">
        <v>13.355</v>
      </c>
      <c r="K23" s="328">
        <v>6.828</v>
      </c>
      <c r="L23" s="330">
        <f t="shared" si="1"/>
        <v>0.662163416898793</v>
      </c>
    </row>
    <row r="24" spans="2:12" s="322" customFormat="1" ht="11.25" customHeight="1">
      <c r="B24" s="329">
        <v>1932</v>
      </c>
      <c r="C24" s="333">
        <v>1.32</v>
      </c>
      <c r="D24" s="331">
        <v>1.236</v>
      </c>
      <c r="E24" s="332">
        <v>0.632</v>
      </c>
      <c r="F24" s="330">
        <f t="shared" si="2"/>
        <v>0.061281337047353765</v>
      </c>
      <c r="H24" s="329">
        <v>1983</v>
      </c>
      <c r="I24" s="327">
        <v>14.564</v>
      </c>
      <c r="J24" s="327">
        <v>13.637</v>
      </c>
      <c r="K24" s="328">
        <v>6.972</v>
      </c>
      <c r="L24" s="330">
        <f t="shared" si="1"/>
        <v>0.6761374187558031</v>
      </c>
    </row>
    <row r="25" spans="2:12" s="322" customFormat="1" ht="11.25" customHeight="1">
      <c r="B25" s="329">
        <v>1933</v>
      </c>
      <c r="C25" s="333">
        <v>1.252</v>
      </c>
      <c r="D25" s="331">
        <v>1.172</v>
      </c>
      <c r="E25" s="332">
        <v>0.599</v>
      </c>
      <c r="F25" s="330">
        <f t="shared" si="2"/>
        <v>0.058124419684308266</v>
      </c>
      <c r="H25" s="329">
        <v>1984</v>
      </c>
      <c r="I25" s="327">
        <v>14.924</v>
      </c>
      <c r="J25" s="327">
        <v>13.974</v>
      </c>
      <c r="K25" s="328">
        <v>7.145</v>
      </c>
      <c r="L25" s="330">
        <f t="shared" si="1"/>
        <v>0.6928505106778088</v>
      </c>
    </row>
    <row r="26" spans="2:12" s="322" customFormat="1" ht="11.25" customHeight="1">
      <c r="B26" s="329">
        <v>1934</v>
      </c>
      <c r="C26" s="333">
        <v>1.313</v>
      </c>
      <c r="D26" s="331">
        <v>1.229</v>
      </c>
      <c r="E26" s="332">
        <v>0.628</v>
      </c>
      <c r="F26" s="330">
        <f t="shared" si="2"/>
        <v>0.060956360259981426</v>
      </c>
      <c r="H26" s="329">
        <v>1985</v>
      </c>
      <c r="I26" s="327">
        <v>14.987</v>
      </c>
      <c r="J26" s="327">
        <v>14.033</v>
      </c>
      <c r="K26" s="328">
        <v>7.175</v>
      </c>
      <c r="L26" s="330">
        <f t="shared" si="1"/>
        <v>0.6957753017641597</v>
      </c>
    </row>
    <row r="27" spans="2:12" s="322" customFormat="1" ht="11.25" customHeight="1">
      <c r="B27" s="329">
        <v>1935</v>
      </c>
      <c r="C27" s="333">
        <v>1.313</v>
      </c>
      <c r="D27" s="331">
        <v>1.229</v>
      </c>
      <c r="E27" s="332">
        <v>0.628</v>
      </c>
      <c r="F27" s="330">
        <f t="shared" si="2"/>
        <v>0.060956360259981426</v>
      </c>
      <c r="H27" s="329">
        <v>1986</v>
      </c>
      <c r="I27" s="327">
        <v>15.193</v>
      </c>
      <c r="J27" s="327">
        <v>14.226</v>
      </c>
      <c r="K27" s="328">
        <v>7.274</v>
      </c>
      <c r="L27" s="330">
        <f t="shared" si="1"/>
        <v>0.7053389043639741</v>
      </c>
    </row>
    <row r="28" spans="2:12" s="322" customFormat="1" ht="11.25" customHeight="1">
      <c r="B28" s="329">
        <v>1936</v>
      </c>
      <c r="C28" s="333">
        <v>1.313</v>
      </c>
      <c r="D28" s="331">
        <v>1.229</v>
      </c>
      <c r="E28" s="332">
        <v>0.628</v>
      </c>
      <c r="F28" s="330">
        <f t="shared" si="2"/>
        <v>0.060956360259981426</v>
      </c>
      <c r="H28" s="329">
        <v>1987</v>
      </c>
      <c r="I28" s="327">
        <v>15.482</v>
      </c>
      <c r="J28" s="327">
        <v>14.496</v>
      </c>
      <c r="K28" s="328">
        <v>7.412</v>
      </c>
      <c r="L28" s="330">
        <f t="shared" si="1"/>
        <v>0.7187558031569173</v>
      </c>
    </row>
    <row r="29" spans="2:12" s="322" customFormat="1" ht="11.25" customHeight="1">
      <c r="B29" s="329">
        <v>1937</v>
      </c>
      <c r="C29" s="333">
        <v>1.34</v>
      </c>
      <c r="D29" s="331">
        <v>1.255</v>
      </c>
      <c r="E29" s="332">
        <v>0.642</v>
      </c>
      <c r="F29" s="330">
        <f t="shared" si="2"/>
        <v>0.062209842154131854</v>
      </c>
      <c r="H29" s="329">
        <v>1988</v>
      </c>
      <c r="I29" s="327">
        <v>15.811</v>
      </c>
      <c r="J29" s="327">
        <v>14.805</v>
      </c>
      <c r="K29" s="328">
        <v>7.57</v>
      </c>
      <c r="L29" s="330">
        <f t="shared" si="1"/>
        <v>0.734029712163417</v>
      </c>
    </row>
    <row r="30" spans="2:12" s="322" customFormat="1" ht="11.25" customHeight="1">
      <c r="B30" s="329">
        <v>1938</v>
      </c>
      <c r="C30" s="333">
        <v>1.354</v>
      </c>
      <c r="D30" s="331">
        <v>1.268</v>
      </c>
      <c r="E30" s="332">
        <v>0.648</v>
      </c>
      <c r="F30" s="330">
        <f t="shared" si="2"/>
        <v>0.06285979572887651</v>
      </c>
      <c r="H30" s="329">
        <v>1989</v>
      </c>
      <c r="I30" s="327">
        <v>16.389</v>
      </c>
      <c r="J30" s="327">
        <v>15.345</v>
      </c>
      <c r="K30" s="328">
        <v>7.846</v>
      </c>
      <c r="L30" s="330">
        <f t="shared" si="1"/>
        <v>0.7608635097493036</v>
      </c>
    </row>
    <row r="31" spans="2:12" s="322" customFormat="1" ht="11.25" customHeight="1">
      <c r="B31" s="329">
        <v>1939</v>
      </c>
      <c r="C31" s="333">
        <v>1.374</v>
      </c>
      <c r="D31" s="331">
        <v>1.287</v>
      </c>
      <c r="E31" s="332">
        <v>0.658</v>
      </c>
      <c r="F31" s="330">
        <f t="shared" si="2"/>
        <v>0.06378830083565461</v>
      </c>
      <c r="H31" s="329">
        <v>1990</v>
      </c>
      <c r="I31" s="327">
        <v>17.445</v>
      </c>
      <c r="J31" s="327">
        <v>16.334</v>
      </c>
      <c r="K31" s="328">
        <v>8.351</v>
      </c>
      <c r="L31" s="330">
        <f t="shared" si="1"/>
        <v>0.8098885793871867</v>
      </c>
    </row>
    <row r="32" spans="2:12" s="322" customFormat="1" ht="11.25" customHeight="1">
      <c r="B32" s="329">
        <v>1940</v>
      </c>
      <c r="C32" s="333">
        <v>1.395</v>
      </c>
      <c r="D32" s="331">
        <v>1.306</v>
      </c>
      <c r="E32" s="332">
        <v>0.67</v>
      </c>
      <c r="F32" s="330">
        <f t="shared" si="2"/>
        <v>0.0647632311977716</v>
      </c>
      <c r="H32" s="329">
        <v>1991</v>
      </c>
      <c r="I32" s="327">
        <v>18.656</v>
      </c>
      <c r="J32" s="327">
        <v>17.469</v>
      </c>
      <c r="K32" s="328">
        <v>8.932</v>
      </c>
      <c r="L32" s="330">
        <f aca="true" t="shared" si="3" ref="L32:L40">I32/$I$41</f>
        <v>0.8661095636025998</v>
      </c>
    </row>
    <row r="33" spans="2:12" s="322" customFormat="1" ht="11.25" customHeight="1">
      <c r="B33" s="329">
        <v>1941</v>
      </c>
      <c r="C33" s="333">
        <v>1.463</v>
      </c>
      <c r="D33" s="331">
        <v>1.369</v>
      </c>
      <c r="E33" s="332">
        <v>0.7</v>
      </c>
      <c r="F33" s="330">
        <f t="shared" si="2"/>
        <v>0.06792014856081709</v>
      </c>
      <c r="H33" s="329">
        <v>1992</v>
      </c>
      <c r="I33" s="327">
        <v>19.85</v>
      </c>
      <c r="J33" s="327">
        <v>18.587</v>
      </c>
      <c r="K33" s="328">
        <v>9.503</v>
      </c>
      <c r="L33" s="330">
        <f t="shared" si="3"/>
        <v>0.9215413184772517</v>
      </c>
    </row>
    <row r="34" spans="2:12" s="322" customFormat="1" ht="11.25" customHeight="1">
      <c r="B34" s="329">
        <v>1942</v>
      </c>
      <c r="C34" s="333">
        <v>1.585</v>
      </c>
      <c r="D34" s="331">
        <v>1.484</v>
      </c>
      <c r="E34" s="332">
        <v>0.759</v>
      </c>
      <c r="F34" s="330">
        <f t="shared" si="2"/>
        <v>0.07358402971216342</v>
      </c>
      <c r="H34" s="329">
        <v>1993</v>
      </c>
      <c r="I34" s="327">
        <v>20.83</v>
      </c>
      <c r="J34" s="327">
        <v>19.504</v>
      </c>
      <c r="K34" s="328">
        <v>9.972</v>
      </c>
      <c r="L34" s="330">
        <f t="shared" si="3"/>
        <v>0.9670380687093778</v>
      </c>
    </row>
    <row r="35" spans="2:12" s="322" customFormat="1" ht="11.25">
      <c r="B35" s="329">
        <v>1943</v>
      </c>
      <c r="C35" s="333">
        <v>1.619</v>
      </c>
      <c r="D35" s="331">
        <v>1.516</v>
      </c>
      <c r="E35" s="332">
        <v>0.775</v>
      </c>
      <c r="F35" s="330">
        <f t="shared" si="2"/>
        <v>0.07516248839368617</v>
      </c>
      <c r="H35" s="329">
        <v>1994</v>
      </c>
      <c r="I35" s="327">
        <v>21.329</v>
      </c>
      <c r="J35" s="327">
        <v>19.971</v>
      </c>
      <c r="K35" s="328">
        <v>10.211</v>
      </c>
      <c r="L35" s="330">
        <f t="shared" si="3"/>
        <v>0.9902042711234913</v>
      </c>
    </row>
    <row r="36" spans="2:12" s="322" customFormat="1" ht="11.25" customHeight="1">
      <c r="B36" s="329">
        <v>1944</v>
      </c>
      <c r="C36" s="333">
        <v>1.653</v>
      </c>
      <c r="D36" s="331">
        <v>1.548</v>
      </c>
      <c r="E36" s="332">
        <v>0.791</v>
      </c>
      <c r="F36" s="330">
        <f t="shared" si="2"/>
        <v>0.07674094707520891</v>
      </c>
      <c r="H36" s="329">
        <v>1995</v>
      </c>
      <c r="I36" s="327">
        <v>21.829</v>
      </c>
      <c r="J36" s="327">
        <v>20.44</v>
      </c>
      <c r="K36" s="328">
        <v>10.451</v>
      </c>
      <c r="L36" s="330">
        <f t="shared" si="3"/>
        <v>1.0134168987929435</v>
      </c>
    </row>
    <row r="37" spans="2:12" s="322" customFormat="1" ht="11.25" customHeight="1">
      <c r="B37" s="329">
        <v>1945</v>
      </c>
      <c r="C37" s="333">
        <v>1.707</v>
      </c>
      <c r="D37" s="331">
        <v>1.599</v>
      </c>
      <c r="E37" s="332">
        <v>0.818</v>
      </c>
      <c r="F37" s="330">
        <f t="shared" si="2"/>
        <v>0.07924791086350975</v>
      </c>
      <c r="H37" s="329">
        <v>1996</v>
      </c>
      <c r="I37" s="327">
        <v>21.791</v>
      </c>
      <c r="J37" s="327">
        <v>20.405</v>
      </c>
      <c r="K37" s="328">
        <v>10.433</v>
      </c>
      <c r="L37" s="330">
        <f t="shared" si="3"/>
        <v>1.0116527390900651</v>
      </c>
    </row>
    <row r="38" spans="2:12" s="322" customFormat="1" ht="11.25" customHeight="1">
      <c r="B38" s="329">
        <v>1946</v>
      </c>
      <c r="C38" s="333">
        <v>1.823</v>
      </c>
      <c r="D38" s="331">
        <v>1.707</v>
      </c>
      <c r="E38" s="332">
        <v>0.873</v>
      </c>
      <c r="F38" s="330">
        <f t="shared" si="2"/>
        <v>0.08463324048282266</v>
      </c>
      <c r="H38" s="329">
        <v>1997</v>
      </c>
      <c r="I38" s="327">
        <v>21.627</v>
      </c>
      <c r="J38" s="327">
        <v>20.452</v>
      </c>
      <c r="K38" s="328">
        <v>10.457</v>
      </c>
      <c r="L38" s="330">
        <f t="shared" si="3"/>
        <v>1.0040389972144848</v>
      </c>
    </row>
    <row r="39" spans="2:12" s="322" customFormat="1" ht="11.25" customHeight="1">
      <c r="B39" s="329">
        <v>1947</v>
      </c>
      <c r="C39" s="333">
        <v>2.129</v>
      </c>
      <c r="D39" s="331">
        <v>1.994</v>
      </c>
      <c r="E39" s="332">
        <v>1.02</v>
      </c>
      <c r="F39" s="330">
        <f t="shared" si="2"/>
        <v>0.0988393686165274</v>
      </c>
      <c r="H39" s="329">
        <v>1998</v>
      </c>
      <c r="I39" s="327">
        <v>21.551</v>
      </c>
      <c r="J39" s="327">
        <v>20.181</v>
      </c>
      <c r="K39" s="328">
        <v>10.318</v>
      </c>
      <c r="L39" s="330">
        <f t="shared" si="3"/>
        <v>1.0005106778087278</v>
      </c>
    </row>
    <row r="40" spans="2:12" s="322" customFormat="1" ht="11.25" customHeight="1">
      <c r="B40" s="329">
        <v>1948</v>
      </c>
      <c r="C40" s="333">
        <v>2.81</v>
      </c>
      <c r="D40" s="331">
        <v>2.631</v>
      </c>
      <c r="E40" s="332">
        <v>1.345</v>
      </c>
      <c r="F40" s="330">
        <f t="shared" si="2"/>
        <v>0.13045496750232127</v>
      </c>
      <c r="H40" s="329">
        <v>1999</v>
      </c>
      <c r="I40" s="327">
        <v>21.474</v>
      </c>
      <c r="J40" s="327">
        <v>20.108</v>
      </c>
      <c r="K40" s="328">
        <v>10.281</v>
      </c>
      <c r="L40" s="330">
        <f t="shared" si="3"/>
        <v>0.9969359331476324</v>
      </c>
    </row>
    <row r="41" spans="2:12" s="322" customFormat="1" ht="11.25" customHeight="1">
      <c r="B41" s="329">
        <v>1949</v>
      </c>
      <c r="C41" s="334">
        <v>2.626</v>
      </c>
      <c r="D41" s="334">
        <v>2.459</v>
      </c>
      <c r="E41" s="332">
        <v>1.257</v>
      </c>
      <c r="F41" s="330">
        <f t="shared" si="2"/>
        <v>0.12191272051996285</v>
      </c>
      <c r="H41" s="329">
        <v>2000</v>
      </c>
      <c r="I41" s="327">
        <v>21.54</v>
      </c>
      <c r="J41" s="327">
        <v>20.17</v>
      </c>
      <c r="K41" s="328">
        <v>10.313</v>
      </c>
      <c r="L41" s="330">
        <v>1</v>
      </c>
    </row>
    <row r="42" spans="2:12" s="322" customFormat="1" ht="11.25" customHeight="1">
      <c r="B42" s="329">
        <v>1950</v>
      </c>
      <c r="C42" s="334">
        <v>2.503</v>
      </c>
      <c r="D42" s="334">
        <v>2.344</v>
      </c>
      <c r="E42" s="332">
        <v>1.198</v>
      </c>
      <c r="F42" s="330">
        <f t="shared" si="2"/>
        <v>0.11620241411327763</v>
      </c>
      <c r="H42" s="329">
        <v>2001</v>
      </c>
      <c r="I42" s="327">
        <v>21.507</v>
      </c>
      <c r="J42" s="327">
        <v>20.139</v>
      </c>
      <c r="K42" s="328">
        <v>10.297</v>
      </c>
      <c r="L42" s="330">
        <f>I42/$I$41</f>
        <v>0.9984679665738163</v>
      </c>
    </row>
    <row r="43" spans="2:12" s="322" customFormat="1" ht="11.25" customHeight="1">
      <c r="B43" s="329">
        <v>1951</v>
      </c>
      <c r="C43" s="334">
        <v>2.898</v>
      </c>
      <c r="D43" s="334">
        <v>2.713</v>
      </c>
      <c r="E43" s="332">
        <v>1.387</v>
      </c>
      <c r="F43" s="330">
        <f t="shared" si="2"/>
        <v>0.13454038997214485</v>
      </c>
      <c r="H43" s="329">
        <v>2002</v>
      </c>
      <c r="I43" s="327">
        <v>21.502</v>
      </c>
      <c r="J43" s="327">
        <v>20.134</v>
      </c>
      <c r="K43" s="328">
        <v>10.294</v>
      </c>
      <c r="L43" s="330">
        <f>I43/$I$41</f>
        <v>0.9982358402971216</v>
      </c>
    </row>
    <row r="44" spans="2:12" s="322" customFormat="1" ht="11.25" customHeight="1">
      <c r="B44" s="329">
        <v>1952</v>
      </c>
      <c r="C44" s="334">
        <v>3.088</v>
      </c>
      <c r="D44" s="334">
        <v>2.892</v>
      </c>
      <c r="E44" s="332">
        <v>1.479</v>
      </c>
      <c r="F44" s="330">
        <f t="shared" si="2"/>
        <v>0.14336118848653667</v>
      </c>
      <c r="H44" s="329">
        <v>2003</v>
      </c>
      <c r="I44" s="327">
        <v>21.529</v>
      </c>
      <c r="J44" s="327">
        <v>20.159</v>
      </c>
      <c r="K44" s="328">
        <v>10.307</v>
      </c>
      <c r="L44" s="330">
        <f>I44/$I$41</f>
        <v>0.9994893221912721</v>
      </c>
    </row>
    <row r="45" spans="2:12" s="322" customFormat="1" ht="11.25" customHeight="1">
      <c r="B45" s="329">
        <v>1953</v>
      </c>
      <c r="C45" s="334">
        <v>2.986</v>
      </c>
      <c r="D45" s="334">
        <v>2.796</v>
      </c>
      <c r="E45" s="332">
        <v>1.43</v>
      </c>
      <c r="F45" s="330">
        <f t="shared" si="2"/>
        <v>0.13862581244196845</v>
      </c>
      <c r="H45" s="329">
        <v>2004</v>
      </c>
      <c r="I45" s="327">
        <v>21.809</v>
      </c>
      <c r="J45" s="327">
        <v>20.422</v>
      </c>
      <c r="K45" s="328">
        <v>10.442</v>
      </c>
      <c r="L45" s="330">
        <f>I45/$I$41</f>
        <v>1.0124883936861653</v>
      </c>
    </row>
    <row r="46" spans="2:11" s="322" customFormat="1" ht="11.25" customHeight="1">
      <c r="B46" s="329">
        <v>1954</v>
      </c>
      <c r="C46" s="334">
        <v>3</v>
      </c>
      <c r="D46" s="334">
        <v>2.809</v>
      </c>
      <c r="E46" s="332">
        <v>1.436</v>
      </c>
      <c r="F46" s="330">
        <f t="shared" si="2"/>
        <v>0.1392757660167131</v>
      </c>
      <c r="H46"/>
      <c r="I46" s="23"/>
      <c r="J46" s="23"/>
      <c r="K46" s="23"/>
    </row>
    <row r="47" spans="2:11" s="322" customFormat="1" ht="11.25" customHeight="1">
      <c r="B47" s="329">
        <v>1955</v>
      </c>
      <c r="C47" s="334">
        <v>3.163</v>
      </c>
      <c r="D47" s="334">
        <v>2.962</v>
      </c>
      <c r="E47" s="332">
        <v>1.514</v>
      </c>
      <c r="F47" s="330">
        <f t="shared" si="2"/>
        <v>0.1468430826369545</v>
      </c>
      <c r="H47"/>
      <c r="I47" s="23"/>
      <c r="J47" s="23"/>
      <c r="K47" s="23"/>
    </row>
    <row r="48" spans="2:11" s="322" customFormat="1" ht="11.25" customHeight="1">
      <c r="B48" s="329">
        <v>1956</v>
      </c>
      <c r="C48" s="334">
        <v>3.245</v>
      </c>
      <c r="D48" s="334">
        <v>3.038</v>
      </c>
      <c r="E48" s="332">
        <v>1.553</v>
      </c>
      <c r="F48" s="330">
        <f t="shared" si="2"/>
        <v>0.15064995357474467</v>
      </c>
      <c r="H48"/>
      <c r="I48" s="23"/>
      <c r="J48" s="23"/>
      <c r="K48" s="23"/>
    </row>
    <row r="49" spans="2:11" s="322" customFormat="1" ht="11.25" customHeight="1">
      <c r="B49" s="329">
        <v>1957</v>
      </c>
      <c r="C49" s="334">
        <v>3.361</v>
      </c>
      <c r="D49" s="334">
        <v>3.146</v>
      </c>
      <c r="E49" s="332">
        <v>1.609</v>
      </c>
      <c r="F49" s="330">
        <f t="shared" si="2"/>
        <v>0.15603528319405757</v>
      </c>
      <c r="H49"/>
      <c r="I49" s="23"/>
      <c r="J49" s="23"/>
      <c r="K49" s="23"/>
    </row>
    <row r="50" spans="2:11" s="322" customFormat="1" ht="11.25" customHeight="1">
      <c r="B50" s="329">
        <v>1958</v>
      </c>
      <c r="C50" s="334">
        <v>3.469</v>
      </c>
      <c r="D50" s="334">
        <v>3.248</v>
      </c>
      <c r="E50" s="332">
        <v>1.661</v>
      </c>
      <c r="F50" s="330">
        <f t="shared" si="2"/>
        <v>0.16104921077065923</v>
      </c>
      <c r="H50"/>
      <c r="I50" s="23"/>
      <c r="J50" s="23"/>
      <c r="K50" s="23"/>
    </row>
    <row r="51" spans="2:11" s="322" customFormat="1" ht="11.25" customHeight="1">
      <c r="B51" s="329">
        <v>1959</v>
      </c>
      <c r="C51" s="334">
        <v>3.653</v>
      </c>
      <c r="D51" s="334">
        <v>3.42</v>
      </c>
      <c r="E51" s="332">
        <v>1.749</v>
      </c>
      <c r="F51" s="330">
        <f t="shared" si="2"/>
        <v>0.16959145775301765</v>
      </c>
      <c r="H51"/>
      <c r="I51" s="23"/>
      <c r="J51" s="23"/>
      <c r="K51" s="23"/>
    </row>
    <row r="52" spans="2:11" s="322" customFormat="1" ht="11.25" customHeight="1">
      <c r="B52" s="329">
        <v>1960</v>
      </c>
      <c r="C52" s="334">
        <v>3.925</v>
      </c>
      <c r="D52" s="334">
        <v>3.675</v>
      </c>
      <c r="E52" s="332">
        <v>1.879</v>
      </c>
      <c r="F52" s="330">
        <f t="shared" si="2"/>
        <v>0.18221912720519962</v>
      </c>
      <c r="H52"/>
      <c r="I52" s="23"/>
      <c r="J52" s="23"/>
      <c r="K52" s="23"/>
    </row>
    <row r="53" spans="2:11" s="322" customFormat="1" ht="11.25" customHeight="1">
      <c r="B53" s="329">
        <v>1961</v>
      </c>
      <c r="C53" s="334">
        <v>4.224</v>
      </c>
      <c r="D53" s="334">
        <v>3.955</v>
      </c>
      <c r="E53" s="332">
        <v>2.022</v>
      </c>
      <c r="F53" s="330">
        <f t="shared" si="2"/>
        <v>0.19610027855153206</v>
      </c>
      <c r="H53"/>
      <c r="I53" s="23"/>
      <c r="J53" s="23"/>
      <c r="K53" s="23"/>
    </row>
    <row r="54" spans="2:11" s="322" customFormat="1" ht="11.25" customHeight="1">
      <c r="B54" s="329">
        <v>1962</v>
      </c>
      <c r="C54" s="334">
        <v>4.571</v>
      </c>
      <c r="D54" s="334">
        <v>4.28</v>
      </c>
      <c r="E54" s="332">
        <v>2.188</v>
      </c>
      <c r="F54" s="330">
        <f t="shared" si="2"/>
        <v>0.21220984215413186</v>
      </c>
      <c r="H54"/>
      <c r="I54" s="23"/>
      <c r="J54" s="23"/>
      <c r="K54" s="23"/>
    </row>
    <row r="55" spans="2:11" s="322" customFormat="1" ht="11.25" customHeight="1">
      <c r="B55" s="329">
        <v>1963</v>
      </c>
      <c r="C55" s="334">
        <v>4.81</v>
      </c>
      <c r="D55" s="334">
        <v>4.503</v>
      </c>
      <c r="E55" s="332">
        <v>2.302</v>
      </c>
      <c r="F55" s="330">
        <f t="shared" si="2"/>
        <v>0.22330547818012997</v>
      </c>
      <c r="H55"/>
      <c r="I55" s="23"/>
      <c r="J55" s="23"/>
      <c r="K55" s="23"/>
    </row>
    <row r="56" spans="2:11" s="322" customFormat="1" ht="11.25" customHeight="1">
      <c r="B56" s="329">
        <v>1964</v>
      </c>
      <c r="C56" s="334">
        <v>5.034</v>
      </c>
      <c r="D56" s="334">
        <v>4.713</v>
      </c>
      <c r="E56" s="332">
        <v>2.41</v>
      </c>
      <c r="F56" s="330">
        <f t="shared" si="2"/>
        <v>0.23370473537604458</v>
      </c>
      <c r="H56"/>
      <c r="I56" s="23"/>
      <c r="J56" s="23"/>
      <c r="K56" s="23"/>
    </row>
    <row r="58" spans="1:12" ht="38.25" customHeight="1">
      <c r="A58" s="323" t="s">
        <v>215</v>
      </c>
      <c r="B58" s="716" t="s">
        <v>217</v>
      </c>
      <c r="C58" s="657"/>
      <c r="D58" s="657"/>
      <c r="E58" s="657"/>
      <c r="F58" s="657"/>
      <c r="G58" s="657"/>
      <c r="H58" s="657"/>
      <c r="I58" s="657"/>
      <c r="J58" s="657"/>
      <c r="K58" s="657"/>
      <c r="L58" s="657"/>
    </row>
    <row r="59" spans="1:12" ht="12.75">
      <c r="A59" s="323" t="s">
        <v>216</v>
      </c>
      <c r="B59" s="716" t="s">
        <v>668</v>
      </c>
      <c r="C59" s="657"/>
      <c r="D59" s="657"/>
      <c r="E59" s="657"/>
      <c r="F59" s="657"/>
      <c r="G59" s="657"/>
      <c r="H59" s="657"/>
      <c r="I59" s="657"/>
      <c r="J59" s="657"/>
      <c r="K59" s="657"/>
      <c r="L59" s="657"/>
    </row>
    <row r="60" spans="1:12" ht="12.75">
      <c r="A60" s="323" t="s">
        <v>91</v>
      </c>
      <c r="B60" s="716" t="s">
        <v>218</v>
      </c>
      <c r="C60" s="657"/>
      <c r="D60" s="657"/>
      <c r="E60" s="657"/>
      <c r="F60" s="657"/>
      <c r="G60" s="657"/>
      <c r="H60" s="657"/>
      <c r="I60" s="657"/>
      <c r="J60" s="657"/>
      <c r="K60" s="657"/>
      <c r="L60" s="657"/>
    </row>
  </sheetData>
  <sheetProtection/>
  <mergeCells count="6">
    <mergeCell ref="B60:L60"/>
    <mergeCell ref="B3:L3"/>
    <mergeCell ref="B2:L2"/>
    <mergeCell ref="C15:F15"/>
    <mergeCell ref="B59:L59"/>
    <mergeCell ref="B58:L58"/>
  </mergeCells>
  <printOptions/>
  <pageMargins left="0.24" right="0.25" top="0.4724409448818898" bottom="0.472440944881889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elle12">
    <tabColor indexed="50"/>
  </sheetPr>
  <dimension ref="A2:L15"/>
  <sheetViews>
    <sheetView showGridLines="0" zoomScalePageLayoutView="0" workbookViewId="0" topLeftCell="A4">
      <selection activeCell="A1" sqref="A1"/>
    </sheetView>
  </sheetViews>
  <sheetFormatPr defaultColWidth="11.421875" defaultRowHeight="12.75"/>
  <cols>
    <col min="1" max="1" width="1.7109375" style="23" customWidth="1"/>
    <col min="2" max="2" width="9.7109375" style="23" customWidth="1"/>
    <col min="3" max="6" width="9.7109375" style="0" customWidth="1"/>
    <col min="7" max="7" width="0.85546875" style="0" customWidth="1"/>
    <col min="8" max="8" width="9.7109375" style="0" customWidth="1"/>
    <col min="9" max="12" width="9.7109375" style="23" customWidth="1"/>
    <col min="13" max="13" width="0.85546875" style="23" customWidth="1"/>
    <col min="14" max="16384" width="11.421875" style="23" customWidth="1"/>
  </cols>
  <sheetData>
    <row r="2" spans="1:12" ht="40.5" customHeight="1">
      <c r="A2" s="326"/>
      <c r="B2" s="735" t="s">
        <v>368</v>
      </c>
      <c r="C2" s="421"/>
      <c r="D2" s="421"/>
      <c r="E2" s="421"/>
      <c r="F2" s="421"/>
      <c r="G2" s="421"/>
      <c r="H2" s="421"/>
      <c r="I2" s="421"/>
      <c r="J2" s="421"/>
      <c r="K2" s="421"/>
      <c r="L2" s="421"/>
    </row>
    <row r="3" spans="1:12" s="245" customFormat="1" ht="38.25" customHeight="1">
      <c r="A3" s="361"/>
      <c r="B3" s="727" t="s">
        <v>761</v>
      </c>
      <c r="C3" s="657"/>
      <c r="D3" s="657"/>
      <c r="E3" s="657"/>
      <c r="F3" s="657"/>
      <c r="G3" s="657"/>
      <c r="H3" s="657"/>
      <c r="I3" s="657"/>
      <c r="J3" s="657"/>
      <c r="K3" s="657"/>
      <c r="L3" s="657"/>
    </row>
    <row r="4" spans="1:12" s="245" customFormat="1" ht="25.5" customHeight="1">
      <c r="A4" s="361"/>
      <c r="B4" s="727" t="s">
        <v>370</v>
      </c>
      <c r="C4" s="657"/>
      <c r="D4" s="657"/>
      <c r="E4" s="657"/>
      <c r="F4" s="657"/>
      <c r="G4" s="657"/>
      <c r="H4" s="657"/>
      <c r="I4" s="657"/>
      <c r="J4" s="657"/>
      <c r="K4" s="657"/>
      <c r="L4" s="657"/>
    </row>
    <row r="5" s="245" customFormat="1" ht="12.75">
      <c r="A5" s="361"/>
    </row>
    <row r="6" spans="2:12" ht="15" customHeight="1">
      <c r="B6" s="747" t="s">
        <v>369</v>
      </c>
      <c r="C6" s="748"/>
      <c r="D6" s="748"/>
      <c r="E6" s="748"/>
      <c r="F6" s="748"/>
      <c r="G6" s="748"/>
      <c r="H6" s="748"/>
      <c r="I6" s="748"/>
      <c r="J6" s="748"/>
      <c r="K6" s="748"/>
      <c r="L6" s="748"/>
    </row>
    <row r="7" spans="2:12" ht="25.5" customHeight="1">
      <c r="B7" s="716" t="s">
        <v>381</v>
      </c>
      <c r="C7" s="657"/>
      <c r="D7" s="657"/>
      <c r="E7" s="657"/>
      <c r="F7" s="657"/>
      <c r="G7" s="657"/>
      <c r="H7" s="657"/>
      <c r="I7" s="716"/>
      <c r="J7" s="716"/>
      <c r="K7" s="716"/>
      <c r="L7" s="716"/>
    </row>
    <row r="9" spans="2:12" ht="12.75">
      <c r="B9" s="747" t="s">
        <v>382</v>
      </c>
      <c r="C9" s="748"/>
      <c r="D9" s="748"/>
      <c r="E9" s="748"/>
      <c r="F9" s="748"/>
      <c r="G9" s="748"/>
      <c r="H9" s="748"/>
      <c r="I9" s="748"/>
      <c r="J9" s="748"/>
      <c r="K9" s="748"/>
      <c r="L9" s="748"/>
    </row>
    <row r="10" spans="2:12" ht="12.75">
      <c r="B10" s="716" t="s">
        <v>383</v>
      </c>
      <c r="C10" s="657"/>
      <c r="D10" s="657"/>
      <c r="E10" s="657"/>
      <c r="F10" s="657"/>
      <c r="G10" s="657"/>
      <c r="H10" s="657"/>
      <c r="I10" s="716"/>
      <c r="J10" s="716"/>
      <c r="K10" s="716"/>
      <c r="L10" s="716"/>
    </row>
    <row r="12" spans="2:12" ht="12.75">
      <c r="B12" s="753" t="s">
        <v>384</v>
      </c>
      <c r="C12" s="753"/>
      <c r="D12" s="753"/>
      <c r="E12" s="753"/>
      <c r="F12" s="753"/>
      <c r="G12" s="753"/>
      <c r="H12" s="753"/>
      <c r="I12" s="753"/>
      <c r="J12" s="754" t="s">
        <v>385</v>
      </c>
      <c r="K12" s="755"/>
      <c r="L12" s="756"/>
    </row>
    <row r="13" spans="2:12" ht="12.75">
      <c r="B13" s="749" t="s">
        <v>386</v>
      </c>
      <c r="C13" s="749"/>
      <c r="D13" s="749"/>
      <c r="E13" s="749"/>
      <c r="F13" s="749"/>
      <c r="G13" s="749"/>
      <c r="H13" s="749"/>
      <c r="I13" s="749"/>
      <c r="J13" s="750" t="s">
        <v>387</v>
      </c>
      <c r="K13" s="751"/>
      <c r="L13" s="752"/>
    </row>
    <row r="14" spans="2:12" ht="12.75">
      <c r="B14" s="749" t="s">
        <v>388</v>
      </c>
      <c r="C14" s="749"/>
      <c r="D14" s="749"/>
      <c r="E14" s="749"/>
      <c r="F14" s="749"/>
      <c r="G14" s="749"/>
      <c r="H14" s="749"/>
      <c r="I14" s="749"/>
      <c r="J14" s="750" t="s">
        <v>389</v>
      </c>
      <c r="K14" s="751"/>
      <c r="L14" s="752"/>
    </row>
    <row r="15" spans="2:12" ht="12.75">
      <c r="B15" s="749" t="s">
        <v>390</v>
      </c>
      <c r="C15" s="749"/>
      <c r="D15" s="749"/>
      <c r="E15" s="749"/>
      <c r="F15" s="749"/>
      <c r="G15" s="749"/>
      <c r="H15" s="749"/>
      <c r="I15" s="749"/>
      <c r="J15" s="750" t="s">
        <v>391</v>
      </c>
      <c r="K15" s="751"/>
      <c r="L15" s="752"/>
    </row>
  </sheetData>
  <sheetProtection/>
  <mergeCells count="15">
    <mergeCell ref="J12:L12"/>
    <mergeCell ref="B14:I14"/>
    <mergeCell ref="J14:L14"/>
    <mergeCell ref="B15:I15"/>
    <mergeCell ref="J15:L15"/>
    <mergeCell ref="B2:L2"/>
    <mergeCell ref="B6:L6"/>
    <mergeCell ref="B7:L7"/>
    <mergeCell ref="B3:L3"/>
    <mergeCell ref="B13:I13"/>
    <mergeCell ref="J13:L13"/>
    <mergeCell ref="B4:L4"/>
    <mergeCell ref="B9:L9"/>
    <mergeCell ref="B10:L10"/>
    <mergeCell ref="B12:I12"/>
  </mergeCells>
  <printOptions/>
  <pageMargins left="0.24" right="0.25" top="0.4724409448818898" bottom="0.472440944881889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2:L177"/>
  <sheetViews>
    <sheetView showGridLines="0" zoomScalePageLayoutView="0" workbookViewId="0" topLeftCell="A67">
      <selection activeCell="B58" sqref="B58:K58"/>
    </sheetView>
  </sheetViews>
  <sheetFormatPr defaultColWidth="11.421875" defaultRowHeight="12.75"/>
  <cols>
    <col min="1" max="1" width="3.7109375" style="23" customWidth="1"/>
    <col min="3" max="3" width="3.7109375" style="0" customWidth="1"/>
    <col min="5" max="5" width="3.7109375" style="0" customWidth="1"/>
    <col min="7" max="7" width="3.7109375" style="0" customWidth="1"/>
    <col min="9" max="9" width="3.7109375" style="0" customWidth="1"/>
    <col min="11" max="11" width="12.7109375" style="0" customWidth="1"/>
    <col min="12" max="12" width="3.7109375" style="23" customWidth="1"/>
    <col min="13" max="16384" width="11.421875" style="23" customWidth="1"/>
  </cols>
  <sheetData>
    <row r="1" ht="12.75"/>
    <row r="2" spans="1:11" ht="20.25">
      <c r="A2" s="418" t="s">
        <v>56</v>
      </c>
      <c r="B2" s="419"/>
      <c r="C2" s="419"/>
      <c r="D2" s="419"/>
      <c r="E2" s="419"/>
      <c r="F2" s="419"/>
      <c r="G2" s="419"/>
      <c r="H2" s="419"/>
      <c r="I2" s="419"/>
      <c r="J2" s="419"/>
      <c r="K2" s="419"/>
    </row>
    <row r="3" ht="15" customHeight="1"/>
    <row r="4" spans="1:11" ht="16.5">
      <c r="A4" s="420" t="s">
        <v>57</v>
      </c>
      <c r="B4" s="421"/>
      <c r="C4" s="421"/>
      <c r="D4" s="421"/>
      <c r="E4" s="421"/>
      <c r="F4" s="421"/>
      <c r="G4" s="421"/>
      <c r="H4" s="421"/>
      <c r="I4" s="421"/>
      <c r="J4" s="421"/>
      <c r="K4" s="421"/>
    </row>
    <row r="5" ht="15" customHeight="1"/>
    <row r="6" spans="1:11" s="12" customFormat="1" ht="12.75">
      <c r="A6" s="409" t="s">
        <v>58</v>
      </c>
      <c r="B6" s="410"/>
      <c r="C6" s="410"/>
      <c r="D6" s="410"/>
      <c r="E6" s="410"/>
      <c r="F6" s="410"/>
      <c r="G6" s="410"/>
      <c r="H6" s="412"/>
      <c r="I6" s="402" t="s">
        <v>83</v>
      </c>
      <c r="J6" s="403"/>
      <c r="K6" s="404"/>
    </row>
    <row r="7" spans="1:11" s="12" customFormat="1" ht="24.75" customHeight="1">
      <c r="A7" s="401" t="s">
        <v>762</v>
      </c>
      <c r="B7" s="398"/>
      <c r="C7" s="398"/>
      <c r="D7" s="398"/>
      <c r="E7" s="398"/>
      <c r="F7" s="398"/>
      <c r="G7" s="398"/>
      <c r="H7" s="415"/>
      <c r="I7" s="401"/>
      <c r="J7" s="399"/>
      <c r="K7" s="400"/>
    </row>
    <row r="8" spans="1:11" s="12" customFormat="1" ht="15" customHeight="1">
      <c r="A8" s="409" t="s">
        <v>59</v>
      </c>
      <c r="B8" s="410"/>
      <c r="C8" s="410"/>
      <c r="D8" s="410"/>
      <c r="E8" s="410"/>
      <c r="F8" s="410"/>
      <c r="G8" s="410"/>
      <c r="H8" s="412"/>
      <c r="I8" s="402" t="s">
        <v>82</v>
      </c>
      <c r="J8" s="403"/>
      <c r="K8" s="404"/>
    </row>
    <row r="9" spans="1:11" s="12" customFormat="1" ht="24.75" customHeight="1">
      <c r="A9" s="401" t="s">
        <v>763</v>
      </c>
      <c r="B9" s="398"/>
      <c r="C9" s="398"/>
      <c r="D9" s="398"/>
      <c r="E9" s="398"/>
      <c r="F9" s="398"/>
      <c r="G9" s="398"/>
      <c r="H9" s="415"/>
      <c r="I9" s="401" t="s">
        <v>765</v>
      </c>
      <c r="J9" s="399"/>
      <c r="K9" s="400"/>
    </row>
    <row r="10" spans="1:11" s="12" customFormat="1" ht="7.5" customHeight="1">
      <c r="A10" s="409"/>
      <c r="B10" s="410"/>
      <c r="K10" s="13"/>
    </row>
    <row r="11" spans="1:11" s="12" customFormat="1" ht="15" customHeight="1">
      <c r="A11" s="405" t="s">
        <v>60</v>
      </c>
      <c r="B11" s="406"/>
      <c r="C11" s="406"/>
      <c r="D11" s="406"/>
      <c r="E11" s="406"/>
      <c r="F11" s="406"/>
      <c r="G11" s="406"/>
      <c r="H11" s="14"/>
      <c r="I11" s="15" t="s">
        <v>81</v>
      </c>
      <c r="J11" s="5">
        <v>2007</v>
      </c>
      <c r="K11" s="13"/>
    </row>
    <row r="12" spans="1:11" s="12" customFormat="1" ht="15" customHeight="1">
      <c r="A12" s="416" t="s">
        <v>355</v>
      </c>
      <c r="B12" s="406"/>
      <c r="C12" s="406"/>
      <c r="D12" s="406"/>
      <c r="E12" s="406"/>
      <c r="F12" s="406"/>
      <c r="G12" s="406"/>
      <c r="H12" s="406"/>
      <c r="K12" s="13"/>
    </row>
    <row r="13" spans="1:11" s="12" customFormat="1" ht="7.5" customHeight="1">
      <c r="A13" s="407"/>
      <c r="B13" s="408"/>
      <c r="C13" s="10"/>
      <c r="D13" s="10"/>
      <c r="E13" s="10"/>
      <c r="F13" s="10"/>
      <c r="G13" s="10"/>
      <c r="H13" s="10"/>
      <c r="I13" s="10"/>
      <c r="J13" s="10"/>
      <c r="K13" s="17"/>
    </row>
    <row r="14" spans="1:11" s="12" customFormat="1" ht="7.5" customHeight="1">
      <c r="A14" s="409"/>
      <c r="B14" s="410"/>
      <c r="C14" s="8"/>
      <c r="D14" s="8"/>
      <c r="E14" s="8"/>
      <c r="F14" s="8"/>
      <c r="G14" s="8"/>
      <c r="H14" s="8"/>
      <c r="I14" s="8"/>
      <c r="J14" s="8"/>
      <c r="K14" s="9"/>
    </row>
    <row r="15" spans="1:11" s="12" customFormat="1" ht="15" customHeight="1">
      <c r="A15" s="405" t="s">
        <v>356</v>
      </c>
      <c r="B15" s="406"/>
      <c r="C15" s="406"/>
      <c r="D15" s="406"/>
      <c r="E15" s="406"/>
      <c r="F15" s="406"/>
      <c r="G15" s="406"/>
      <c r="H15" s="406"/>
      <c r="J15" s="27">
        <v>1200</v>
      </c>
      <c r="K15" s="13" t="s">
        <v>80</v>
      </c>
    </row>
    <row r="16" spans="1:11" s="12" customFormat="1" ht="15" customHeight="1">
      <c r="A16" s="411"/>
      <c r="B16" s="406"/>
      <c r="K16" s="18" t="s">
        <v>79</v>
      </c>
    </row>
    <row r="17" spans="1:11" s="12" customFormat="1" ht="7.5" customHeight="1">
      <c r="A17" s="407"/>
      <c r="B17" s="408"/>
      <c r="C17" s="10"/>
      <c r="D17" s="10"/>
      <c r="E17" s="10"/>
      <c r="F17" s="10"/>
      <c r="G17" s="10"/>
      <c r="H17" s="10"/>
      <c r="I17" s="10"/>
      <c r="J17" s="10"/>
      <c r="K17" s="22"/>
    </row>
    <row r="18" spans="1:11" s="12" customFormat="1" ht="7.5" customHeight="1">
      <c r="A18" s="409"/>
      <c r="B18" s="410"/>
      <c r="C18" s="8"/>
      <c r="D18" s="8"/>
      <c r="E18" s="8"/>
      <c r="F18" s="8"/>
      <c r="G18" s="8"/>
      <c r="H18" s="8"/>
      <c r="I18" s="8"/>
      <c r="J18" s="8"/>
      <c r="K18" s="9"/>
    </row>
    <row r="19" spans="1:11" s="12" customFormat="1" ht="15" customHeight="1">
      <c r="A19" s="405" t="s">
        <v>61</v>
      </c>
      <c r="B19" s="406"/>
      <c r="D19" s="19" t="s">
        <v>62</v>
      </c>
      <c r="H19" s="398" t="s">
        <v>765</v>
      </c>
      <c r="I19" s="399"/>
      <c r="J19" s="399"/>
      <c r="K19" s="400"/>
    </row>
    <row r="20" spans="1:11" s="12" customFormat="1" ht="12.75">
      <c r="A20" s="411"/>
      <c r="B20" s="406"/>
      <c r="K20" s="13"/>
    </row>
    <row r="21" spans="1:11" s="12" customFormat="1" ht="14.25">
      <c r="A21" s="411"/>
      <c r="B21" s="406"/>
      <c r="D21" s="19" t="s">
        <v>63</v>
      </c>
      <c r="J21" s="379" t="s">
        <v>753</v>
      </c>
      <c r="K21" s="13"/>
    </row>
    <row r="22" spans="1:11" s="12" customFormat="1" ht="12.75">
      <c r="A22" s="411"/>
      <c r="B22" s="406"/>
      <c r="K22" s="18" t="s">
        <v>220</v>
      </c>
    </row>
    <row r="23" spans="1:11" s="12" customFormat="1" ht="7.5" customHeight="1">
      <c r="A23" s="407"/>
      <c r="B23" s="408"/>
      <c r="C23" s="10"/>
      <c r="D23" s="10"/>
      <c r="E23" s="10"/>
      <c r="F23" s="10"/>
      <c r="G23" s="10"/>
      <c r="H23" s="10"/>
      <c r="I23" s="10"/>
      <c r="J23" s="10"/>
      <c r="K23" s="22"/>
    </row>
    <row r="24" spans="1:11" s="12" customFormat="1" ht="7.5" customHeight="1">
      <c r="A24" s="409"/>
      <c r="B24" s="410"/>
      <c r="C24" s="8"/>
      <c r="D24" s="8"/>
      <c r="E24" s="8"/>
      <c r="F24" s="8"/>
      <c r="G24" s="8"/>
      <c r="H24" s="8"/>
      <c r="I24" s="8"/>
      <c r="J24" s="8"/>
      <c r="K24" s="9"/>
    </row>
    <row r="25" spans="1:11" s="12" customFormat="1" ht="19.5" customHeight="1">
      <c r="A25" s="405" t="s">
        <v>64</v>
      </c>
      <c r="B25" s="406"/>
      <c r="C25" s="406"/>
      <c r="D25" s="406"/>
      <c r="E25" s="406"/>
      <c r="F25" s="733" t="s">
        <v>376</v>
      </c>
      <c r="G25" s="424"/>
      <c r="H25" s="424"/>
      <c r="I25" s="424"/>
      <c r="J25" s="424"/>
      <c r="K25" s="725"/>
    </row>
    <row r="26" spans="1:11" s="12" customFormat="1" ht="12.75">
      <c r="A26" s="411"/>
      <c r="B26" s="406"/>
      <c r="K26" s="13"/>
    </row>
    <row r="27" spans="1:11" s="12" customFormat="1" ht="12.75">
      <c r="A27" s="411"/>
      <c r="B27" s="429"/>
      <c r="C27" s="6"/>
      <c r="D27" s="20" t="s">
        <v>65</v>
      </c>
      <c r="E27" s="6" t="s">
        <v>78</v>
      </c>
      <c r="F27" s="20" t="s">
        <v>66</v>
      </c>
      <c r="G27" s="6"/>
      <c r="H27" s="20" t="s">
        <v>67</v>
      </c>
      <c r="I27" s="6"/>
      <c r="J27" s="20" t="s">
        <v>68</v>
      </c>
      <c r="K27" s="13"/>
    </row>
    <row r="28" spans="1:11" s="3" customFormat="1" ht="15" customHeight="1">
      <c r="A28" s="432"/>
      <c r="B28" s="406"/>
      <c r="D28" s="21"/>
      <c r="F28" s="21"/>
      <c r="H28" s="21"/>
      <c r="J28" s="21"/>
      <c r="K28" s="18" t="s">
        <v>69</v>
      </c>
    </row>
    <row r="29" spans="1:11" s="12" customFormat="1" ht="7.5" customHeight="1">
      <c r="A29" s="407"/>
      <c r="B29" s="408"/>
      <c r="C29" s="10"/>
      <c r="D29" s="10"/>
      <c r="E29" s="10"/>
      <c r="F29" s="10"/>
      <c r="G29" s="10"/>
      <c r="H29" s="10"/>
      <c r="I29" s="10"/>
      <c r="J29" s="10"/>
      <c r="K29" s="17"/>
    </row>
    <row r="30" spans="1:11" s="12" customFormat="1" ht="7.5" customHeight="1">
      <c r="A30" s="409"/>
      <c r="B30" s="410"/>
      <c r="C30" s="8"/>
      <c r="D30" s="8"/>
      <c r="E30" s="8"/>
      <c r="F30" s="8"/>
      <c r="G30" s="8"/>
      <c r="H30" s="8"/>
      <c r="I30" s="8"/>
      <c r="J30" s="8"/>
      <c r="K30" s="9"/>
    </row>
    <row r="31" spans="1:11" s="12" customFormat="1" ht="12.75">
      <c r="A31" s="405" t="s">
        <v>70</v>
      </c>
      <c r="B31" s="406"/>
      <c r="C31" s="406"/>
      <c r="D31" s="406"/>
      <c r="E31" s="406"/>
      <c r="J31" s="5">
        <v>80</v>
      </c>
      <c r="K31" s="13" t="s">
        <v>71</v>
      </c>
    </row>
    <row r="32" spans="1:11" s="12" customFormat="1" ht="7.5" customHeight="1">
      <c r="A32" s="407"/>
      <c r="B32" s="408"/>
      <c r="C32" s="10"/>
      <c r="D32" s="10"/>
      <c r="E32" s="10"/>
      <c r="F32" s="10"/>
      <c r="G32" s="10"/>
      <c r="H32" s="10"/>
      <c r="I32" s="10"/>
      <c r="J32" s="10"/>
      <c r="K32" s="17"/>
    </row>
    <row r="33" spans="1:11" s="12" customFormat="1" ht="7.5" customHeight="1">
      <c r="A33" s="409"/>
      <c r="B33" s="410"/>
      <c r="C33" s="8"/>
      <c r="D33" s="8"/>
      <c r="E33" s="8"/>
      <c r="F33" s="8"/>
      <c r="G33" s="8"/>
      <c r="H33" s="8"/>
      <c r="I33" s="8"/>
      <c r="J33" s="8"/>
      <c r="K33" s="9"/>
    </row>
    <row r="34" spans="1:11" s="12" customFormat="1" ht="12.75">
      <c r="A34" s="405" t="s">
        <v>374</v>
      </c>
      <c r="B34" s="406"/>
      <c r="C34" s="406"/>
      <c r="D34" s="406"/>
      <c r="E34" s="406"/>
      <c r="F34" s="406"/>
      <c r="G34" s="406"/>
      <c r="H34" s="406"/>
      <c r="I34" s="406"/>
      <c r="J34" s="5">
        <v>32</v>
      </c>
      <c r="K34" s="13" t="s">
        <v>71</v>
      </c>
    </row>
    <row r="35" spans="1:11" s="12" customFormat="1" ht="12.75">
      <c r="A35" s="411"/>
      <c r="B35" s="406"/>
      <c r="K35" s="18" t="s">
        <v>72</v>
      </c>
    </row>
    <row r="36" spans="1:11" s="12" customFormat="1" ht="7.5" customHeight="1">
      <c r="A36" s="407"/>
      <c r="B36" s="408"/>
      <c r="C36" s="10"/>
      <c r="D36" s="10"/>
      <c r="E36" s="10"/>
      <c r="F36" s="10"/>
      <c r="G36" s="10"/>
      <c r="H36" s="10"/>
      <c r="I36" s="10"/>
      <c r="J36" s="10"/>
      <c r="K36" s="22"/>
    </row>
    <row r="37" spans="1:11" s="12" customFormat="1" ht="7.5" customHeight="1">
      <c r="A37" s="409"/>
      <c r="B37" s="410"/>
      <c r="C37" s="8"/>
      <c r="D37" s="8"/>
      <c r="E37" s="8"/>
      <c r="F37" s="8"/>
      <c r="G37" s="8"/>
      <c r="H37" s="8"/>
      <c r="I37" s="8"/>
      <c r="J37" s="8"/>
      <c r="K37" s="9"/>
    </row>
    <row r="38" spans="1:11" s="12" customFormat="1" ht="15" customHeight="1">
      <c r="A38" s="411"/>
      <c r="B38" s="406"/>
      <c r="D38" s="19" t="s">
        <v>73</v>
      </c>
      <c r="J38" s="5">
        <v>1959</v>
      </c>
      <c r="K38" s="13"/>
    </row>
    <row r="39" spans="1:11" s="12" customFormat="1" ht="7.5" customHeight="1">
      <c r="A39" s="407"/>
      <c r="B39" s="408"/>
      <c r="C39" s="10"/>
      <c r="D39" s="10"/>
      <c r="E39" s="10"/>
      <c r="F39" s="10"/>
      <c r="G39" s="10"/>
      <c r="H39" s="10"/>
      <c r="I39" s="10"/>
      <c r="J39" s="10"/>
      <c r="K39" s="17"/>
    </row>
    <row r="40" spans="1:11" s="12" customFormat="1" ht="7.5" customHeight="1">
      <c r="A40" s="409"/>
      <c r="B40" s="410"/>
      <c r="C40" s="8"/>
      <c r="D40" s="8"/>
      <c r="E40" s="8"/>
      <c r="F40" s="8"/>
      <c r="G40" s="8"/>
      <c r="H40" s="8"/>
      <c r="I40" s="8"/>
      <c r="J40" s="8"/>
      <c r="K40" s="9"/>
    </row>
    <row r="41" spans="1:11" s="12" customFormat="1" ht="12.75">
      <c r="A41" s="405" t="s">
        <v>74</v>
      </c>
      <c r="B41" s="406"/>
      <c r="C41" s="406"/>
      <c r="D41" s="406"/>
      <c r="E41" s="406"/>
      <c r="F41" s="406"/>
      <c r="K41" s="13"/>
    </row>
    <row r="42" spans="1:11" s="12" customFormat="1" ht="12.75">
      <c r="A42" s="411"/>
      <c r="B42" s="406"/>
      <c r="K42" s="13"/>
    </row>
    <row r="43" spans="1:11" s="12" customFormat="1" ht="12.75">
      <c r="A43" s="411"/>
      <c r="B43" s="429"/>
      <c r="C43" s="6" t="s">
        <v>78</v>
      </c>
      <c r="D43" s="20">
        <v>1946</v>
      </c>
      <c r="E43" s="6"/>
      <c r="F43" s="20">
        <v>1960</v>
      </c>
      <c r="G43" s="6"/>
      <c r="H43" s="20">
        <v>1970</v>
      </c>
      <c r="I43" s="6"/>
      <c r="J43" s="20">
        <v>1985</v>
      </c>
      <c r="K43" s="13"/>
    </row>
    <row r="44" spans="1:11" s="12" customFormat="1" ht="12.75">
      <c r="A44" s="411"/>
      <c r="B44" s="406"/>
      <c r="C44" s="12" t="s">
        <v>76</v>
      </c>
      <c r="D44" s="12">
        <v>1959</v>
      </c>
      <c r="F44" s="12">
        <v>1969</v>
      </c>
      <c r="H44" s="12">
        <v>1984</v>
      </c>
      <c r="J44" s="12">
        <v>1999</v>
      </c>
      <c r="K44" s="18" t="s">
        <v>220</v>
      </c>
    </row>
    <row r="45" spans="1:11" s="12" customFormat="1" ht="7.5" customHeight="1">
      <c r="A45" s="407"/>
      <c r="B45" s="408"/>
      <c r="C45" s="10"/>
      <c r="D45" s="10"/>
      <c r="E45" s="10"/>
      <c r="F45" s="10"/>
      <c r="G45" s="10"/>
      <c r="H45" s="10"/>
      <c r="I45" s="10"/>
      <c r="J45" s="10"/>
      <c r="K45" s="17"/>
    </row>
    <row r="46" spans="1:11" s="12" customFormat="1" ht="7.5" customHeight="1">
      <c r="A46" s="409"/>
      <c r="B46" s="410"/>
      <c r="C46" s="8"/>
      <c r="D46" s="8"/>
      <c r="E46" s="8"/>
      <c r="F46" s="8"/>
      <c r="G46" s="8"/>
      <c r="H46" s="8"/>
      <c r="I46" s="8"/>
      <c r="J46" s="8"/>
      <c r="K46" s="9"/>
    </row>
    <row r="47" spans="1:11" s="12" customFormat="1" ht="12.75">
      <c r="A47" s="433" t="s">
        <v>75</v>
      </c>
      <c r="B47" s="434"/>
      <c r="C47" s="434"/>
      <c r="D47" s="434"/>
      <c r="E47" s="434"/>
      <c r="F47" s="434"/>
      <c r="G47" s="434"/>
      <c r="H47" s="434"/>
      <c r="I47" s="434"/>
      <c r="K47" s="13"/>
    </row>
    <row r="48" spans="1:11" s="12" customFormat="1" ht="12.75">
      <c r="A48" s="411"/>
      <c r="B48" s="406"/>
      <c r="K48" s="13"/>
    </row>
    <row r="49" spans="1:11" s="12" customFormat="1" ht="12.75">
      <c r="A49" s="411"/>
      <c r="B49" s="406"/>
      <c r="G49" s="12" t="s">
        <v>77</v>
      </c>
      <c r="H49" s="5">
        <v>1055</v>
      </c>
      <c r="I49" s="12" t="s">
        <v>76</v>
      </c>
      <c r="J49" s="5">
        <v>1135</v>
      </c>
      <c r="K49" s="13" t="s">
        <v>84</v>
      </c>
    </row>
    <row r="50" spans="1:11" s="12" customFormat="1" ht="12.75">
      <c r="A50" s="411"/>
      <c r="B50" s="406"/>
      <c r="K50" s="13"/>
    </row>
    <row r="51" spans="1:11" s="12" customFormat="1" ht="15" customHeight="1">
      <c r="A51" s="411" t="s">
        <v>357</v>
      </c>
      <c r="B51" s="406"/>
      <c r="C51" s="406"/>
      <c r="D51" s="406"/>
      <c r="E51" s="406"/>
      <c r="F51" s="406"/>
      <c r="G51" s="406"/>
      <c r="H51" s="406"/>
      <c r="I51" s="406"/>
      <c r="J51" s="406"/>
      <c r="K51" s="13"/>
    </row>
    <row r="52" spans="1:11" s="12" customFormat="1" ht="12.75">
      <c r="A52" s="411"/>
      <c r="B52" s="406"/>
      <c r="C52" s="406"/>
      <c r="J52" s="27">
        <f>IF(C43="x",J49-((J49-H49)/(D44-D43)*(D44-J38)),IF(E43="x",J49-((J49-H49)/(F44-F43)*(F44-J38)),IF(G43="x",J49-((J49-H49)/(H44-H43)*(H44-J38)),IF(I43="x",(J49-H49)/(J44-J43)*(J44-J38)))))</f>
        <v>1135</v>
      </c>
      <c r="K52" s="13" t="s">
        <v>84</v>
      </c>
    </row>
    <row r="53" spans="1:11" s="12" customFormat="1" ht="12.75">
      <c r="A53" s="411"/>
      <c r="B53" s="406"/>
      <c r="K53" s="18" t="s">
        <v>220</v>
      </c>
    </row>
    <row r="54" spans="1:11" s="12" customFormat="1" ht="12.75">
      <c r="A54" s="362" t="s">
        <v>393</v>
      </c>
      <c r="H54" s="364"/>
      <c r="J54" s="363">
        <f>IF(H54="",J52,J52*H54)</f>
        <v>1135</v>
      </c>
      <c r="K54" s="13" t="s">
        <v>84</v>
      </c>
    </row>
    <row r="55" spans="1:11" s="12" customFormat="1" ht="12.75">
      <c r="A55" s="11"/>
      <c r="K55" s="18"/>
    </row>
    <row r="56" spans="1:11" s="12" customFormat="1" ht="12.75">
      <c r="A56" s="362" t="s">
        <v>394</v>
      </c>
      <c r="H56" s="364"/>
      <c r="J56" s="363">
        <f>IF(H56="",J54,J54*H56)</f>
        <v>1135</v>
      </c>
      <c r="K56" s="13" t="s">
        <v>84</v>
      </c>
    </row>
    <row r="57" spans="1:11" s="12" customFormat="1" ht="7.5" customHeight="1">
      <c r="A57" s="407"/>
      <c r="B57" s="408"/>
      <c r="C57" s="10"/>
      <c r="D57" s="10"/>
      <c r="E57" s="10"/>
      <c r="F57" s="10"/>
      <c r="G57" s="10"/>
      <c r="H57" s="10"/>
      <c r="I57" s="10"/>
      <c r="J57" s="10"/>
      <c r="K57" s="22"/>
    </row>
    <row r="58" spans="1:11" s="12" customFormat="1" ht="31.5" customHeight="1">
      <c r="A58" s="396" t="s">
        <v>85</v>
      </c>
      <c r="B58" s="417" t="s">
        <v>352</v>
      </c>
      <c r="C58" s="410"/>
      <c r="D58" s="410"/>
      <c r="E58" s="410"/>
      <c r="F58" s="410"/>
      <c r="G58" s="410"/>
      <c r="H58" s="410"/>
      <c r="I58" s="410"/>
      <c r="J58" s="410"/>
      <c r="K58" s="410"/>
    </row>
    <row r="59" spans="1:11" s="24" customFormat="1" ht="12.75" customHeight="1">
      <c r="A59" s="25" t="s">
        <v>86</v>
      </c>
      <c r="B59" s="436" t="s">
        <v>92</v>
      </c>
      <c r="C59" s="437"/>
      <c r="D59" s="437"/>
      <c r="E59" s="437"/>
      <c r="F59" s="437"/>
      <c r="G59" s="437"/>
      <c r="H59" s="437"/>
      <c r="I59" s="437"/>
      <c r="J59" s="437"/>
      <c r="K59" s="437"/>
    </row>
    <row r="60" spans="1:11" s="12" customFormat="1" ht="12.75" customHeight="1">
      <c r="A60" s="25" t="s">
        <v>87</v>
      </c>
      <c r="B60" s="436" t="s">
        <v>219</v>
      </c>
      <c r="C60" s="437"/>
      <c r="D60" s="437"/>
      <c r="E60" s="437"/>
      <c r="F60" s="437"/>
      <c r="G60" s="437"/>
      <c r="H60" s="437"/>
      <c r="I60" s="437"/>
      <c r="J60" s="437"/>
      <c r="K60" s="437"/>
    </row>
    <row r="61" spans="1:11" s="12" customFormat="1" ht="12.75" customHeight="1">
      <c r="A61" s="25" t="s">
        <v>88</v>
      </c>
      <c r="B61" s="436" t="s">
        <v>93</v>
      </c>
      <c r="C61" s="437"/>
      <c r="D61" s="437"/>
      <c r="E61" s="437"/>
      <c r="F61" s="437"/>
      <c r="G61" s="437"/>
      <c r="H61" s="437"/>
      <c r="I61" s="437"/>
      <c r="J61" s="437"/>
      <c r="K61" s="437"/>
    </row>
    <row r="62" spans="1:11" s="12" customFormat="1" ht="25.5" customHeight="1">
      <c r="A62" s="25" t="s">
        <v>89</v>
      </c>
      <c r="B62" s="436" t="s">
        <v>770</v>
      </c>
      <c r="C62" s="437"/>
      <c r="D62" s="437"/>
      <c r="E62" s="437"/>
      <c r="F62" s="437"/>
      <c r="G62" s="437"/>
      <c r="H62" s="437"/>
      <c r="I62" s="437"/>
      <c r="J62" s="437"/>
      <c r="K62" s="437"/>
    </row>
    <row r="63" spans="1:11" s="12" customFormat="1" ht="25.5" customHeight="1">
      <c r="A63" s="25" t="s">
        <v>350</v>
      </c>
      <c r="B63" s="436" t="s">
        <v>373</v>
      </c>
      <c r="C63" s="436"/>
      <c r="D63" s="436"/>
      <c r="E63" s="436"/>
      <c r="F63" s="436"/>
      <c r="G63" s="436"/>
      <c r="H63" s="436"/>
      <c r="I63" s="436"/>
      <c r="J63" s="436"/>
      <c r="K63" s="436"/>
    </row>
    <row r="64" spans="2:11" s="12" customFormat="1" ht="12.75">
      <c r="B64" s="2"/>
      <c r="C64" s="2"/>
      <c r="D64" s="2"/>
      <c r="E64" s="2"/>
      <c r="F64" s="2"/>
      <c r="G64" s="2"/>
      <c r="H64" s="2"/>
      <c r="I64" s="2"/>
      <c r="J64" s="2"/>
      <c r="K64" s="2"/>
    </row>
    <row r="65" spans="2:11" s="12" customFormat="1" ht="20.25">
      <c r="B65" s="418"/>
      <c r="C65" s="419"/>
      <c r="D65" s="419"/>
      <c r="E65" s="419"/>
      <c r="F65" s="419"/>
      <c r="G65" s="419"/>
      <c r="H65" s="419"/>
      <c r="I65" s="419"/>
      <c r="J65" s="419"/>
      <c r="K65" s="419"/>
    </row>
    <row r="66" spans="2:11" s="12" customFormat="1" ht="12.75">
      <c r="B66"/>
      <c r="C66"/>
      <c r="D66"/>
      <c r="E66"/>
      <c r="F66"/>
      <c r="G66"/>
      <c r="H66"/>
      <c r="I66"/>
      <c r="J66"/>
      <c r="K66"/>
    </row>
    <row r="67" spans="1:12" s="12" customFormat="1" ht="16.5">
      <c r="A67" s="420" t="s">
        <v>57</v>
      </c>
      <c r="B67" s="421"/>
      <c r="C67" s="421"/>
      <c r="D67" s="421"/>
      <c r="E67" s="421"/>
      <c r="F67" s="421"/>
      <c r="G67" s="421"/>
      <c r="H67" s="421"/>
      <c r="I67" s="421"/>
      <c r="J67" s="421"/>
      <c r="K67" s="421"/>
      <c r="L67" s="1"/>
    </row>
    <row r="68" spans="2:11" s="12" customFormat="1" ht="12.75">
      <c r="B68" s="2"/>
      <c r="C68" s="2"/>
      <c r="D68" s="2"/>
      <c r="E68" s="2"/>
      <c r="F68" s="2"/>
      <c r="G68" s="2"/>
      <c r="H68" s="2"/>
      <c r="I68" s="2"/>
      <c r="J68" s="2"/>
      <c r="K68" s="2"/>
    </row>
    <row r="69" spans="2:11" s="12" customFormat="1" ht="15" customHeight="1">
      <c r="B69" s="2"/>
      <c r="C69" s="2"/>
      <c r="D69" s="2"/>
      <c r="E69" s="2"/>
      <c r="F69" s="2"/>
      <c r="G69" s="2"/>
      <c r="H69" s="2"/>
      <c r="I69" s="2"/>
      <c r="J69" s="2"/>
      <c r="K69" s="26" t="s">
        <v>94</v>
      </c>
    </row>
    <row r="70" spans="1:11" s="12" customFormat="1" ht="7.5" customHeight="1">
      <c r="A70" s="30"/>
      <c r="B70" s="409"/>
      <c r="C70" s="410"/>
      <c r="D70" s="8"/>
      <c r="E70" s="8"/>
      <c r="F70" s="8"/>
      <c r="G70" s="8"/>
      <c r="H70" s="8"/>
      <c r="I70" s="8"/>
      <c r="J70" s="8"/>
      <c r="K70" s="33"/>
    </row>
    <row r="71" spans="1:11" s="12" customFormat="1" ht="15" customHeight="1">
      <c r="A71" s="31"/>
      <c r="B71" s="411" t="s">
        <v>95</v>
      </c>
      <c r="C71" s="435"/>
      <c r="D71" s="435"/>
      <c r="E71" s="435"/>
      <c r="F71" s="435"/>
      <c r="G71" s="435"/>
      <c r="H71" s="435"/>
      <c r="I71" s="435"/>
      <c r="J71" s="429"/>
      <c r="K71" s="31"/>
    </row>
    <row r="72" spans="1:11" s="12" customFormat="1" ht="15" customHeight="1">
      <c r="A72" s="31"/>
      <c r="B72" s="16"/>
      <c r="C72" s="10"/>
      <c r="K72" s="31"/>
    </row>
    <row r="73" spans="1:11" s="12" customFormat="1" ht="15" customHeight="1">
      <c r="A73" s="31"/>
      <c r="B73" s="438">
        <f>IF(J15="","",J15)</f>
        <v>1200</v>
      </c>
      <c r="C73" s="439"/>
      <c r="D73" s="12" t="s">
        <v>80</v>
      </c>
      <c r="E73" s="29" t="s">
        <v>78</v>
      </c>
      <c r="F73" s="438">
        <f>IF(J56="","",J56)</f>
        <v>1135</v>
      </c>
      <c r="G73" s="439"/>
      <c r="H73" s="12" t="s">
        <v>84</v>
      </c>
      <c r="K73" s="28">
        <f>IF(B73="","",B73*F73)</f>
        <v>1362000</v>
      </c>
    </row>
    <row r="74" spans="1:11" s="12" customFormat="1" ht="7.5" customHeight="1">
      <c r="A74" s="32"/>
      <c r="B74" s="430"/>
      <c r="C74" s="431"/>
      <c r="D74" s="10"/>
      <c r="E74" s="10"/>
      <c r="F74" s="10"/>
      <c r="G74" s="10"/>
      <c r="H74" s="10"/>
      <c r="I74" s="10"/>
      <c r="J74" s="10"/>
      <c r="K74" s="32"/>
    </row>
    <row r="75" spans="1:11" s="12" customFormat="1" ht="7.5" customHeight="1">
      <c r="A75" s="30"/>
      <c r="B75" s="409"/>
      <c r="C75" s="410"/>
      <c r="D75" s="8"/>
      <c r="E75" s="8"/>
      <c r="F75" s="8"/>
      <c r="G75" s="8"/>
      <c r="H75" s="8"/>
      <c r="I75" s="8"/>
      <c r="J75" s="9"/>
      <c r="K75" s="9"/>
    </row>
    <row r="76" spans="1:11" s="12" customFormat="1" ht="15" customHeight="1">
      <c r="A76" s="35" t="s">
        <v>100</v>
      </c>
      <c r="B76" s="411" t="s">
        <v>97</v>
      </c>
      <c r="C76" s="406"/>
      <c r="F76" s="413">
        <v>15</v>
      </c>
      <c r="G76" s="414"/>
      <c r="H76" s="11" t="s">
        <v>99</v>
      </c>
      <c r="J76" s="13"/>
      <c r="K76" s="34">
        <f>IF(K73="","",ROUND(K73*F76/100,0))</f>
        <v>204300</v>
      </c>
    </row>
    <row r="77" spans="1:11" s="12" customFormat="1" ht="15" customHeight="1">
      <c r="A77" s="31"/>
      <c r="B77" s="411" t="s">
        <v>98</v>
      </c>
      <c r="C77" s="406"/>
      <c r="D77" s="406"/>
      <c r="E77" s="406"/>
      <c r="F77" s="406"/>
      <c r="G77" s="406"/>
      <c r="J77" s="13"/>
      <c r="K77" s="13"/>
    </row>
    <row r="78" spans="1:11" s="12" customFormat="1" ht="7.5" customHeight="1">
      <c r="A78" s="32"/>
      <c r="B78" s="407"/>
      <c r="C78" s="408"/>
      <c r="D78" s="10"/>
      <c r="E78" s="10"/>
      <c r="F78" s="10"/>
      <c r="G78" s="10"/>
      <c r="H78" s="10"/>
      <c r="I78" s="10"/>
      <c r="J78" s="17"/>
      <c r="K78" s="17"/>
    </row>
    <row r="79" spans="1:11" s="12" customFormat="1" ht="7.5" customHeight="1">
      <c r="A79" s="7"/>
      <c r="B79" s="8"/>
      <c r="C79" s="8"/>
      <c r="D79" s="8"/>
      <c r="E79" s="8"/>
      <c r="F79" s="8"/>
      <c r="G79" s="8"/>
      <c r="H79" s="8"/>
      <c r="I79" s="8"/>
      <c r="J79" s="8"/>
      <c r="K79" s="30"/>
    </row>
    <row r="80" spans="1:11" s="12" customFormat="1" ht="15" customHeight="1">
      <c r="A80" s="11"/>
      <c r="B80" s="19" t="s">
        <v>377</v>
      </c>
      <c r="C80" s="19"/>
      <c r="K80" s="28">
        <f>IF(K73="","",K73+K76)</f>
        <v>1566300</v>
      </c>
    </row>
    <row r="81" spans="1:11" s="12" customFormat="1" ht="7.5" customHeight="1">
      <c r="A81" s="16"/>
      <c r="B81" s="10"/>
      <c r="C81" s="10"/>
      <c r="D81" s="10"/>
      <c r="E81" s="10"/>
      <c r="F81" s="10"/>
      <c r="G81" s="10"/>
      <c r="H81" s="10"/>
      <c r="I81" s="10"/>
      <c r="J81" s="10"/>
      <c r="K81" s="32"/>
    </row>
    <row r="82" spans="1:11" s="12" customFormat="1" ht="7.5" customHeight="1">
      <c r="A82" s="30"/>
      <c r="B82" s="8"/>
      <c r="C82" s="8"/>
      <c r="D82" s="8"/>
      <c r="E82" s="8"/>
      <c r="F82" s="8"/>
      <c r="G82" s="8"/>
      <c r="H82" s="8"/>
      <c r="I82" s="8"/>
      <c r="J82" s="9"/>
      <c r="K82" s="9"/>
    </row>
    <row r="83" spans="1:11" s="12" customFormat="1" ht="15" customHeight="1">
      <c r="A83" s="35" t="s">
        <v>78</v>
      </c>
      <c r="B83" s="406" t="s">
        <v>112</v>
      </c>
      <c r="C83" s="406"/>
      <c r="D83" s="4">
        <f>IF(J38="","",J38)</f>
        <v>1959</v>
      </c>
      <c r="E83" s="42" t="s">
        <v>113</v>
      </c>
      <c r="F83" s="12" t="s">
        <v>395</v>
      </c>
      <c r="J83" s="338">
        <v>17</v>
      </c>
      <c r="K83" s="43">
        <f>J83/100</f>
        <v>0.17</v>
      </c>
    </row>
    <row r="84" spans="1:11" s="12" customFormat="1" ht="22.5" customHeight="1">
      <c r="A84" s="31"/>
      <c r="H84" s="425" t="s">
        <v>392</v>
      </c>
      <c r="I84" s="426"/>
      <c r="J84" s="427"/>
      <c r="K84" s="13"/>
    </row>
    <row r="85" spans="1:11" s="12" customFormat="1" ht="15" customHeight="1">
      <c r="A85" s="32"/>
      <c r="B85" s="10"/>
      <c r="C85" s="10"/>
      <c r="D85" s="10"/>
      <c r="E85" s="10"/>
      <c r="F85" s="10"/>
      <c r="G85" s="10"/>
      <c r="H85" s="10"/>
      <c r="I85" s="10"/>
      <c r="J85" s="17"/>
      <c r="K85" s="17"/>
    </row>
    <row r="86" spans="1:11" s="12" customFormat="1" ht="7.5" customHeight="1">
      <c r="A86" s="7"/>
      <c r="B86" s="8"/>
      <c r="C86" s="8"/>
      <c r="D86" s="8"/>
      <c r="E86" s="8"/>
      <c r="F86" s="8"/>
      <c r="G86" s="8"/>
      <c r="H86" s="8"/>
      <c r="I86" s="8"/>
      <c r="J86" s="8"/>
      <c r="K86" s="30"/>
    </row>
    <row r="87" spans="1:11" s="12" customFormat="1" ht="15" customHeight="1">
      <c r="A87" s="11"/>
      <c r="B87" s="19" t="s">
        <v>380</v>
      </c>
      <c r="C87" s="19"/>
      <c r="K87" s="28">
        <f>K83*K80</f>
        <v>266271</v>
      </c>
    </row>
    <row r="88" spans="1:11" s="12" customFormat="1" ht="7.5" customHeight="1">
      <c r="A88" s="16"/>
      <c r="B88" s="10"/>
      <c r="C88" s="10"/>
      <c r="D88" s="10"/>
      <c r="E88" s="10"/>
      <c r="F88" s="10"/>
      <c r="G88" s="10"/>
      <c r="H88" s="10"/>
      <c r="I88" s="10"/>
      <c r="J88" s="10"/>
      <c r="K88" s="32"/>
    </row>
    <row r="89" spans="1:11" s="12" customFormat="1" ht="7.5" customHeight="1">
      <c r="A89" s="30"/>
      <c r="B89" s="8"/>
      <c r="C89" s="8"/>
      <c r="D89" s="8"/>
      <c r="E89" s="8"/>
      <c r="F89" s="8"/>
      <c r="G89" s="8"/>
      <c r="H89" s="8"/>
      <c r="I89" s="8"/>
      <c r="J89" s="8"/>
      <c r="K89" s="30"/>
    </row>
    <row r="90" spans="1:11" s="12" customFormat="1" ht="15" customHeight="1">
      <c r="A90" s="35" t="s">
        <v>106</v>
      </c>
      <c r="B90" s="12" t="s">
        <v>101</v>
      </c>
      <c r="K90" s="31"/>
    </row>
    <row r="91" spans="1:11" s="12" customFormat="1" ht="15" customHeight="1">
      <c r="A91" s="31"/>
      <c r="B91" s="428" t="s">
        <v>102</v>
      </c>
      <c r="C91" s="428"/>
      <c r="D91" s="428"/>
      <c r="E91" s="428"/>
      <c r="F91" s="428"/>
      <c r="G91" s="428"/>
      <c r="H91" s="428"/>
      <c r="I91" s="428"/>
      <c r="J91" s="428"/>
      <c r="K91" s="31"/>
    </row>
    <row r="92" spans="1:11" s="12" customFormat="1" ht="15" customHeight="1">
      <c r="A92" s="31"/>
      <c r="B92" s="428" t="s">
        <v>103</v>
      </c>
      <c r="C92" s="428"/>
      <c r="D92" s="428"/>
      <c r="E92" s="428"/>
      <c r="F92" s="428"/>
      <c r="G92" s="428"/>
      <c r="H92" s="428"/>
      <c r="I92" s="428"/>
      <c r="J92" s="428"/>
      <c r="K92" s="31"/>
    </row>
    <row r="93" spans="1:11" s="12" customFormat="1" ht="15" customHeight="1">
      <c r="A93" s="31"/>
      <c r="B93" s="40"/>
      <c r="C93" s="12" t="s">
        <v>105</v>
      </c>
      <c r="D93" s="37">
        <f>IF(K87="","",K87)</f>
        <v>266271</v>
      </c>
      <c r="E93" s="4" t="s">
        <v>104</v>
      </c>
      <c r="F93" s="4">
        <f>IF(J31="","",J31)</f>
        <v>80</v>
      </c>
      <c r="G93" s="38" t="s">
        <v>106</v>
      </c>
      <c r="H93" s="4">
        <f>IF(J34="","",J34)</f>
        <v>32</v>
      </c>
      <c r="I93" s="4" t="s">
        <v>107</v>
      </c>
      <c r="K93" s="28">
        <f>IF(D93="","",ROUND((D93*(F93-H93))/F94,0))</f>
        <v>159763</v>
      </c>
    </row>
    <row r="94" spans="1:11" s="12" customFormat="1" ht="15" customHeight="1">
      <c r="A94" s="31"/>
      <c r="D94" s="39"/>
      <c r="E94" s="39"/>
      <c r="F94" s="39">
        <f>IF(J31="","",J31)</f>
        <v>80</v>
      </c>
      <c r="G94" s="39"/>
      <c r="H94" s="39"/>
      <c r="I94" s="39"/>
      <c r="K94" s="31"/>
    </row>
    <row r="95" spans="1:11" s="12" customFormat="1" ht="7.5" customHeight="1">
      <c r="A95" s="32"/>
      <c r="B95" s="10"/>
      <c r="C95" s="10"/>
      <c r="D95" s="10"/>
      <c r="E95" s="10"/>
      <c r="F95" s="10"/>
      <c r="G95" s="10"/>
      <c r="H95" s="10"/>
      <c r="I95" s="10"/>
      <c r="J95" s="10"/>
      <c r="K95" s="32"/>
    </row>
    <row r="96" spans="1:11" s="12" customFormat="1" ht="7.5" customHeight="1">
      <c r="A96" s="7"/>
      <c r="B96" s="8"/>
      <c r="C96" s="8"/>
      <c r="D96" s="8"/>
      <c r="E96" s="8"/>
      <c r="F96" s="8"/>
      <c r="G96" s="8"/>
      <c r="H96" s="8"/>
      <c r="I96" s="8"/>
      <c r="J96" s="8"/>
      <c r="K96" s="30"/>
    </row>
    <row r="97" spans="1:11" s="12" customFormat="1" ht="30" customHeight="1">
      <c r="A97" s="11"/>
      <c r="B97" s="423" t="s">
        <v>396</v>
      </c>
      <c r="C97" s="424"/>
      <c r="D97" s="424"/>
      <c r="E97" s="424"/>
      <c r="F97" s="424"/>
      <c r="G97" s="424"/>
      <c r="H97" s="424"/>
      <c r="I97" s="424"/>
      <c r="K97" s="365">
        <f>IF(K87="","",K87-K93)</f>
        <v>106508</v>
      </c>
    </row>
    <row r="98" spans="1:11" s="12" customFormat="1" ht="7.5" customHeight="1">
      <c r="A98" s="16"/>
      <c r="B98" s="10"/>
      <c r="C98" s="10"/>
      <c r="D98" s="10"/>
      <c r="E98" s="10"/>
      <c r="F98" s="10"/>
      <c r="G98" s="10"/>
      <c r="H98" s="10"/>
      <c r="I98" s="10"/>
      <c r="J98" s="10"/>
      <c r="K98" s="32"/>
    </row>
    <row r="99" spans="1:11" s="12" customFormat="1" ht="7.5" customHeight="1">
      <c r="A99" s="30"/>
      <c r="B99" s="8"/>
      <c r="C99" s="8"/>
      <c r="D99" s="8"/>
      <c r="E99" s="8"/>
      <c r="F99" s="8"/>
      <c r="G99" s="8"/>
      <c r="H99" s="8"/>
      <c r="I99" s="8"/>
      <c r="J99" s="9"/>
      <c r="K99" s="9"/>
    </row>
    <row r="100" spans="1:11" s="12" customFormat="1" ht="15" customHeight="1">
      <c r="A100" s="35" t="s">
        <v>106</v>
      </c>
      <c r="B100" s="12" t="s">
        <v>110</v>
      </c>
      <c r="J100" s="13"/>
      <c r="K100" s="13"/>
    </row>
    <row r="101" spans="1:11" s="12" customFormat="1" ht="15" customHeight="1">
      <c r="A101" s="31"/>
      <c r="J101" s="13"/>
      <c r="K101" s="13"/>
    </row>
    <row r="102" spans="1:11" s="12" customFormat="1" ht="15" customHeight="1">
      <c r="A102" s="31"/>
      <c r="B102" s="12" t="s">
        <v>108</v>
      </c>
      <c r="C102" s="422"/>
      <c r="D102" s="422"/>
      <c r="E102" s="422"/>
      <c r="F102" s="422"/>
      <c r="G102" s="422"/>
      <c r="H102" s="422"/>
      <c r="I102" s="12" t="s">
        <v>109</v>
      </c>
      <c r="J102" s="13"/>
      <c r="K102" s="41"/>
    </row>
    <row r="103" spans="1:11" s="12" customFormat="1" ht="7.5" customHeight="1">
      <c r="A103" s="31"/>
      <c r="J103" s="13"/>
      <c r="K103" s="366"/>
    </row>
    <row r="104" spans="1:11" s="12" customFormat="1" ht="15" customHeight="1">
      <c r="A104" s="31"/>
      <c r="B104" s="12" t="s">
        <v>108</v>
      </c>
      <c r="C104" s="422"/>
      <c r="D104" s="422"/>
      <c r="E104" s="422"/>
      <c r="F104" s="422"/>
      <c r="G104" s="422"/>
      <c r="H104" s="422"/>
      <c r="I104" s="12" t="s">
        <v>109</v>
      </c>
      <c r="J104" s="13"/>
      <c r="K104" s="41"/>
    </row>
    <row r="105" spans="1:11" s="12" customFormat="1" ht="7.5" customHeight="1">
      <c r="A105" s="32"/>
      <c r="B105" s="10"/>
      <c r="C105" s="10"/>
      <c r="D105" s="10"/>
      <c r="E105" s="10"/>
      <c r="F105" s="10"/>
      <c r="G105" s="10"/>
      <c r="H105" s="10"/>
      <c r="I105" s="10"/>
      <c r="J105" s="17"/>
      <c r="K105" s="17"/>
    </row>
    <row r="106" spans="1:11" s="12" customFormat="1" ht="7.5" customHeight="1">
      <c r="A106" s="30"/>
      <c r="B106" s="8"/>
      <c r="C106" s="8"/>
      <c r="D106" s="8"/>
      <c r="E106" s="8"/>
      <c r="F106" s="8"/>
      <c r="G106" s="8"/>
      <c r="H106" s="8"/>
      <c r="I106" s="8"/>
      <c r="J106" s="9"/>
      <c r="K106" s="9"/>
    </row>
    <row r="107" spans="1:11" s="12" customFormat="1" ht="15" customHeight="1">
      <c r="A107" s="35" t="s">
        <v>106</v>
      </c>
      <c r="B107" s="12" t="s">
        <v>111</v>
      </c>
      <c r="J107" s="13"/>
      <c r="K107" s="13"/>
    </row>
    <row r="108" spans="1:11" s="12" customFormat="1" ht="15" customHeight="1">
      <c r="A108" s="31"/>
      <c r="J108" s="13"/>
      <c r="K108" s="13"/>
    </row>
    <row r="109" spans="1:11" s="12" customFormat="1" ht="15" customHeight="1">
      <c r="A109" s="31"/>
      <c r="B109" s="12" t="s">
        <v>108</v>
      </c>
      <c r="C109" s="422"/>
      <c r="D109" s="422"/>
      <c r="E109" s="422"/>
      <c r="F109" s="422"/>
      <c r="G109" s="422"/>
      <c r="H109" s="422"/>
      <c r="I109" s="12" t="s">
        <v>109</v>
      </c>
      <c r="J109" s="13"/>
      <c r="K109" s="41"/>
    </row>
    <row r="110" spans="1:11" s="12" customFormat="1" ht="7.5" customHeight="1">
      <c r="A110" s="31"/>
      <c r="J110" s="13"/>
      <c r="K110" s="366"/>
    </row>
    <row r="111" spans="1:11" s="12" customFormat="1" ht="15" customHeight="1">
      <c r="A111" s="31"/>
      <c r="B111" s="12" t="s">
        <v>108</v>
      </c>
      <c r="C111" s="422"/>
      <c r="D111" s="422"/>
      <c r="E111" s="422"/>
      <c r="F111" s="422"/>
      <c r="G111" s="422"/>
      <c r="H111" s="422"/>
      <c r="I111" s="12" t="s">
        <v>109</v>
      </c>
      <c r="J111" s="13"/>
      <c r="K111" s="41"/>
    </row>
    <row r="112" spans="1:11" s="12" customFormat="1" ht="7.5" customHeight="1">
      <c r="A112" s="32"/>
      <c r="B112" s="10"/>
      <c r="C112" s="10"/>
      <c r="D112" s="10"/>
      <c r="E112" s="10"/>
      <c r="F112" s="10"/>
      <c r="G112" s="10"/>
      <c r="H112" s="10"/>
      <c r="I112" s="10"/>
      <c r="J112" s="17"/>
      <c r="K112" s="17"/>
    </row>
    <row r="113" spans="1:11" s="12" customFormat="1" ht="7.5" customHeight="1">
      <c r="A113" s="7"/>
      <c r="B113" s="8"/>
      <c r="C113" s="8"/>
      <c r="D113" s="8"/>
      <c r="E113" s="8"/>
      <c r="F113" s="8"/>
      <c r="G113" s="8"/>
      <c r="H113" s="8"/>
      <c r="I113" s="8"/>
      <c r="J113" s="8"/>
      <c r="K113" s="30"/>
    </row>
    <row r="114" spans="1:11" s="12" customFormat="1" ht="23.25" customHeight="1">
      <c r="A114" s="11"/>
      <c r="B114" s="423" t="s">
        <v>379</v>
      </c>
      <c r="C114" s="435"/>
      <c r="D114" s="435"/>
      <c r="E114" s="435"/>
      <c r="F114" s="435"/>
      <c r="G114" s="435"/>
      <c r="I114" s="15" t="s">
        <v>81</v>
      </c>
      <c r="J114" s="5">
        <f>IF(J11="","",J11)</f>
        <v>2007</v>
      </c>
      <c r="K114" s="28">
        <f>IF(K97="","",K97-K102-K104-K109-K111)</f>
        <v>106508</v>
      </c>
    </row>
    <row r="115" spans="1:11" s="12" customFormat="1" ht="7.5" customHeight="1">
      <c r="A115" s="16"/>
      <c r="B115" s="10"/>
      <c r="C115" s="10"/>
      <c r="D115" s="10"/>
      <c r="E115" s="10"/>
      <c r="F115" s="10"/>
      <c r="G115" s="10"/>
      <c r="H115" s="10"/>
      <c r="I115" s="10"/>
      <c r="J115" s="10"/>
      <c r="K115" s="32"/>
    </row>
    <row r="116" spans="2:11" s="12" customFormat="1" ht="15" customHeight="1">
      <c r="B116" s="2"/>
      <c r="C116" s="2"/>
      <c r="D116" s="2"/>
      <c r="E116" s="2"/>
      <c r="F116" s="2"/>
      <c r="G116" s="2"/>
      <c r="H116" s="2"/>
      <c r="I116" s="2"/>
      <c r="J116" s="2"/>
      <c r="K116" s="2"/>
    </row>
    <row r="117" spans="2:11" s="12" customFormat="1" ht="15" customHeight="1">
      <c r="B117" s="2" t="s">
        <v>114</v>
      </c>
      <c r="C117" s="2"/>
      <c r="D117" s="2"/>
      <c r="E117" s="2"/>
      <c r="F117" s="2" t="s">
        <v>116</v>
      </c>
      <c r="G117" s="2"/>
      <c r="H117" s="2"/>
      <c r="I117" s="2"/>
      <c r="J117" s="2" t="s">
        <v>117</v>
      </c>
      <c r="K117" s="2"/>
    </row>
    <row r="118" spans="2:11" s="12" customFormat="1" ht="15" customHeight="1">
      <c r="B118" s="2"/>
      <c r="C118" s="2"/>
      <c r="D118" s="2"/>
      <c r="E118" s="2"/>
      <c r="F118" s="2"/>
      <c r="G118" s="2"/>
      <c r="H118" s="2"/>
      <c r="I118" s="2"/>
      <c r="J118" s="2"/>
      <c r="K118" s="2"/>
    </row>
    <row r="119" spans="2:11" s="12" customFormat="1" ht="12.75">
      <c r="B119" s="2"/>
      <c r="C119" s="2"/>
      <c r="D119" s="2"/>
      <c r="E119" s="2"/>
      <c r="F119" s="2"/>
      <c r="G119" s="2"/>
      <c r="H119" s="2"/>
      <c r="I119" s="2"/>
      <c r="J119" s="2"/>
      <c r="K119" s="2"/>
    </row>
    <row r="120" spans="2:11" s="12" customFormat="1" ht="12.75">
      <c r="B120" s="2"/>
      <c r="C120" s="2"/>
      <c r="D120" s="2"/>
      <c r="E120" s="2"/>
      <c r="F120" s="2"/>
      <c r="G120" s="2"/>
      <c r="H120" s="2"/>
      <c r="I120" s="2"/>
      <c r="J120" s="2"/>
      <c r="K120" s="2"/>
    </row>
    <row r="121" spans="2:11" s="12" customFormat="1" ht="12.75">
      <c r="B121" s="2"/>
      <c r="C121" s="2"/>
      <c r="D121" s="2"/>
      <c r="E121" s="2"/>
      <c r="F121" s="2"/>
      <c r="G121" s="2"/>
      <c r="H121" s="2"/>
      <c r="I121" s="2"/>
      <c r="J121" s="2"/>
      <c r="K121" s="2"/>
    </row>
    <row r="122" spans="2:11" s="12" customFormat="1" ht="12.75">
      <c r="B122" s="2" t="s">
        <v>115</v>
      </c>
      <c r="C122" s="2"/>
      <c r="D122" s="2"/>
      <c r="E122" s="2"/>
      <c r="F122" s="2" t="s">
        <v>115</v>
      </c>
      <c r="G122" s="2"/>
      <c r="H122" s="2"/>
      <c r="I122" s="2"/>
      <c r="J122" s="2" t="s">
        <v>115</v>
      </c>
      <c r="K122" s="2"/>
    </row>
    <row r="123" spans="2:11" s="12" customFormat="1" ht="12.75">
      <c r="B123" s="2"/>
      <c r="C123" s="2"/>
      <c r="D123" s="2"/>
      <c r="E123" s="2"/>
      <c r="F123" s="2"/>
      <c r="G123" s="2"/>
      <c r="H123" s="2"/>
      <c r="I123" s="2"/>
      <c r="J123" s="2"/>
      <c r="K123" s="2"/>
    </row>
    <row r="124" spans="2:11" s="12" customFormat="1" ht="12.75">
      <c r="B124" s="2"/>
      <c r="C124" s="2"/>
      <c r="D124" s="2"/>
      <c r="E124" s="2"/>
      <c r="F124" s="2"/>
      <c r="G124" s="2"/>
      <c r="H124" s="2"/>
      <c r="I124" s="2"/>
      <c r="J124" s="2"/>
      <c r="K124" s="2"/>
    </row>
    <row r="125" spans="2:11" s="12" customFormat="1" ht="12.75">
      <c r="B125" s="2"/>
      <c r="C125" s="2"/>
      <c r="D125" s="2"/>
      <c r="E125" s="2"/>
      <c r="F125" s="2"/>
      <c r="G125" s="2"/>
      <c r="H125" s="2"/>
      <c r="I125" s="2"/>
      <c r="J125" s="2"/>
      <c r="K125" s="2"/>
    </row>
    <row r="126" spans="2:11" s="12" customFormat="1" ht="12.75">
      <c r="B126" s="2"/>
      <c r="C126" s="2"/>
      <c r="D126" s="2"/>
      <c r="E126" s="2"/>
      <c r="F126" s="2"/>
      <c r="G126" s="2"/>
      <c r="H126" s="2"/>
      <c r="I126" s="2"/>
      <c r="J126" s="2"/>
      <c r="K126" s="2"/>
    </row>
    <row r="127" spans="2:11" s="12" customFormat="1" ht="12.75">
      <c r="B127" s="2"/>
      <c r="C127" s="2"/>
      <c r="D127" s="2"/>
      <c r="E127" s="2"/>
      <c r="F127" s="2"/>
      <c r="G127" s="2"/>
      <c r="H127" s="2"/>
      <c r="I127" s="2"/>
      <c r="J127" s="2"/>
      <c r="K127" s="2"/>
    </row>
    <row r="128" spans="2:11" s="12" customFormat="1" ht="12.75">
      <c r="B128" s="2"/>
      <c r="C128" s="2"/>
      <c r="D128" s="2"/>
      <c r="E128" s="2"/>
      <c r="F128" s="2"/>
      <c r="G128" s="2"/>
      <c r="H128" s="2"/>
      <c r="I128" s="2"/>
      <c r="J128" s="2"/>
      <c r="K128" s="2"/>
    </row>
    <row r="129" spans="2:11" s="12" customFormat="1" ht="12.75">
      <c r="B129" s="2"/>
      <c r="C129" s="2"/>
      <c r="D129" s="2"/>
      <c r="E129" s="2"/>
      <c r="F129" s="2"/>
      <c r="G129" s="2"/>
      <c r="H129" s="2"/>
      <c r="I129" s="2"/>
      <c r="J129" s="2"/>
      <c r="K129" s="2"/>
    </row>
    <row r="130" spans="2:11" s="12" customFormat="1" ht="12.75">
      <c r="B130" s="2"/>
      <c r="C130" s="2"/>
      <c r="D130" s="2"/>
      <c r="E130" s="2"/>
      <c r="F130" s="2"/>
      <c r="G130" s="2"/>
      <c r="H130" s="2"/>
      <c r="I130" s="2"/>
      <c r="J130" s="2"/>
      <c r="K130" s="2"/>
    </row>
    <row r="131" spans="2:11" s="12" customFormat="1" ht="12.75">
      <c r="B131" s="2"/>
      <c r="C131" s="2"/>
      <c r="D131" s="2"/>
      <c r="E131" s="2"/>
      <c r="F131" s="2"/>
      <c r="G131" s="2"/>
      <c r="H131" s="2"/>
      <c r="I131" s="2"/>
      <c r="J131" s="2"/>
      <c r="K131" s="2"/>
    </row>
    <row r="132" spans="2:11" s="12" customFormat="1" ht="12.75">
      <c r="B132" s="2"/>
      <c r="C132" s="2"/>
      <c r="D132" s="2"/>
      <c r="E132" s="2"/>
      <c r="F132" s="2"/>
      <c r="G132" s="2"/>
      <c r="H132" s="2"/>
      <c r="I132" s="2"/>
      <c r="J132" s="2"/>
      <c r="K132" s="2"/>
    </row>
    <row r="133" spans="2:11" s="12" customFormat="1" ht="12.75">
      <c r="B133" s="2"/>
      <c r="C133" s="2"/>
      <c r="D133" s="2"/>
      <c r="E133" s="2"/>
      <c r="F133" s="2"/>
      <c r="G133" s="2"/>
      <c r="H133" s="2"/>
      <c r="I133" s="2"/>
      <c r="J133" s="2"/>
      <c r="K133" s="2"/>
    </row>
    <row r="134" spans="2:11" s="12" customFormat="1" ht="12.75">
      <c r="B134" s="2"/>
      <c r="C134" s="2"/>
      <c r="D134" s="2"/>
      <c r="E134" s="2"/>
      <c r="F134" s="2"/>
      <c r="G134" s="2"/>
      <c r="H134" s="2"/>
      <c r="I134" s="2"/>
      <c r="J134" s="2"/>
      <c r="K134" s="2"/>
    </row>
    <row r="135" spans="2:11" s="12" customFormat="1" ht="12.75">
      <c r="B135" s="2"/>
      <c r="C135" s="2"/>
      <c r="D135" s="2"/>
      <c r="E135" s="2"/>
      <c r="F135" s="2"/>
      <c r="G135" s="2"/>
      <c r="H135" s="2"/>
      <c r="I135" s="2"/>
      <c r="J135" s="2"/>
      <c r="K135" s="2"/>
    </row>
    <row r="136" spans="2:11" s="12" customFormat="1" ht="12.75">
      <c r="B136" s="2"/>
      <c r="C136" s="2"/>
      <c r="D136" s="2"/>
      <c r="E136" s="2"/>
      <c r="F136" s="2"/>
      <c r="G136" s="2"/>
      <c r="H136" s="2"/>
      <c r="I136" s="2"/>
      <c r="J136" s="2"/>
      <c r="K136" s="2"/>
    </row>
    <row r="137" spans="2:11" s="12" customFormat="1" ht="12.75">
      <c r="B137" s="2"/>
      <c r="C137" s="2"/>
      <c r="D137" s="2"/>
      <c r="E137" s="2"/>
      <c r="F137" s="2"/>
      <c r="G137" s="2"/>
      <c r="H137" s="2"/>
      <c r="I137" s="2"/>
      <c r="J137" s="2"/>
      <c r="K137" s="2"/>
    </row>
    <row r="138" spans="2:11" s="12" customFormat="1" ht="12.75">
      <c r="B138" s="2"/>
      <c r="C138" s="2"/>
      <c r="D138" s="2"/>
      <c r="E138" s="2"/>
      <c r="F138" s="2"/>
      <c r="G138" s="2"/>
      <c r="H138" s="2"/>
      <c r="I138" s="2"/>
      <c r="J138" s="2"/>
      <c r="K138" s="2"/>
    </row>
    <row r="139" spans="2:11" s="12" customFormat="1" ht="12.75">
      <c r="B139" s="2"/>
      <c r="C139" s="2"/>
      <c r="D139" s="2"/>
      <c r="E139" s="2"/>
      <c r="F139" s="2"/>
      <c r="G139" s="2"/>
      <c r="H139" s="2"/>
      <c r="I139" s="2"/>
      <c r="J139" s="2"/>
      <c r="K139" s="2"/>
    </row>
    <row r="140" spans="2:11" s="12" customFormat="1" ht="12.75">
      <c r="B140" s="2"/>
      <c r="C140" s="2"/>
      <c r="D140" s="2"/>
      <c r="E140" s="2"/>
      <c r="F140" s="2"/>
      <c r="G140" s="2"/>
      <c r="H140" s="2"/>
      <c r="I140" s="2"/>
      <c r="J140" s="2"/>
      <c r="K140" s="2"/>
    </row>
    <row r="141" spans="2:11" s="12" customFormat="1" ht="12.75">
      <c r="B141" s="2"/>
      <c r="C141" s="2"/>
      <c r="D141" s="2"/>
      <c r="E141" s="2"/>
      <c r="F141" s="2"/>
      <c r="G141" s="2"/>
      <c r="H141" s="2"/>
      <c r="I141" s="2"/>
      <c r="J141" s="2"/>
      <c r="K141" s="2"/>
    </row>
    <row r="142" spans="2:11" s="12" customFormat="1" ht="12.75">
      <c r="B142" s="2"/>
      <c r="C142" s="2"/>
      <c r="D142" s="2"/>
      <c r="E142" s="2"/>
      <c r="F142" s="2"/>
      <c r="G142" s="2"/>
      <c r="H142" s="2"/>
      <c r="I142" s="2"/>
      <c r="J142" s="2"/>
      <c r="K142" s="2"/>
    </row>
    <row r="143" spans="2:11" s="12" customFormat="1" ht="12.75">
      <c r="B143" s="2"/>
      <c r="C143" s="2"/>
      <c r="D143" s="2"/>
      <c r="E143" s="2"/>
      <c r="F143" s="2"/>
      <c r="G143" s="2"/>
      <c r="H143" s="2"/>
      <c r="I143" s="2"/>
      <c r="J143" s="2"/>
      <c r="K143" s="2"/>
    </row>
    <row r="144" spans="2:11" s="12" customFormat="1" ht="12.75">
      <c r="B144" s="2"/>
      <c r="C144" s="2"/>
      <c r="D144" s="2"/>
      <c r="E144" s="2"/>
      <c r="F144" s="2"/>
      <c r="G144" s="2"/>
      <c r="H144" s="2"/>
      <c r="I144" s="2"/>
      <c r="J144" s="2"/>
      <c r="K144" s="2"/>
    </row>
    <row r="145" spans="2:11" s="12" customFormat="1" ht="12.75">
      <c r="B145" s="2"/>
      <c r="C145" s="2"/>
      <c r="D145" s="2"/>
      <c r="E145" s="2"/>
      <c r="F145" s="2"/>
      <c r="G145" s="2"/>
      <c r="H145" s="2"/>
      <c r="I145" s="2"/>
      <c r="J145" s="2"/>
      <c r="K145" s="2"/>
    </row>
    <row r="146" spans="2:11" s="12" customFormat="1" ht="12.75">
      <c r="B146" s="2"/>
      <c r="C146" s="2"/>
      <c r="D146" s="2"/>
      <c r="E146" s="2"/>
      <c r="F146" s="2"/>
      <c r="G146" s="2"/>
      <c r="H146" s="2"/>
      <c r="I146" s="2"/>
      <c r="J146" s="2"/>
      <c r="K146" s="2"/>
    </row>
    <row r="147" spans="2:11" s="12" customFormat="1" ht="12.75">
      <c r="B147" s="2"/>
      <c r="C147" s="2"/>
      <c r="D147" s="2"/>
      <c r="E147" s="2"/>
      <c r="F147" s="2"/>
      <c r="G147" s="2"/>
      <c r="H147" s="2"/>
      <c r="I147" s="2"/>
      <c r="J147" s="2"/>
      <c r="K147" s="2"/>
    </row>
    <row r="148" spans="2:11" s="12" customFormat="1" ht="12.75">
      <c r="B148" s="2"/>
      <c r="C148" s="2"/>
      <c r="D148" s="2"/>
      <c r="E148" s="2"/>
      <c r="F148" s="2"/>
      <c r="G148" s="2"/>
      <c r="H148" s="2"/>
      <c r="I148" s="2"/>
      <c r="J148" s="2"/>
      <c r="K148" s="2"/>
    </row>
    <row r="149" spans="2:11" s="12" customFormat="1" ht="12.75">
      <c r="B149" s="2"/>
      <c r="C149" s="2"/>
      <c r="D149" s="2"/>
      <c r="E149" s="2"/>
      <c r="F149" s="2"/>
      <c r="G149" s="2"/>
      <c r="H149" s="2"/>
      <c r="I149" s="2"/>
      <c r="J149" s="2"/>
      <c r="K149" s="2"/>
    </row>
    <row r="150" spans="2:11" s="12" customFormat="1" ht="12.75">
      <c r="B150" s="2"/>
      <c r="C150" s="2"/>
      <c r="D150" s="2"/>
      <c r="E150" s="2"/>
      <c r="F150" s="2"/>
      <c r="G150" s="2"/>
      <c r="H150" s="2"/>
      <c r="I150" s="2"/>
      <c r="J150" s="2"/>
      <c r="K150" s="2"/>
    </row>
    <row r="151" spans="2:11" s="12" customFormat="1" ht="12.75">
      <c r="B151" s="2"/>
      <c r="C151" s="2"/>
      <c r="D151" s="2"/>
      <c r="E151" s="2"/>
      <c r="F151" s="2"/>
      <c r="G151" s="2"/>
      <c r="H151" s="2"/>
      <c r="I151" s="2"/>
      <c r="J151" s="2"/>
      <c r="K151" s="2"/>
    </row>
    <row r="152" spans="2:11" s="12" customFormat="1" ht="12.75">
      <c r="B152" s="2"/>
      <c r="C152" s="2"/>
      <c r="D152" s="2"/>
      <c r="E152" s="2"/>
      <c r="F152" s="2"/>
      <c r="G152" s="2"/>
      <c r="H152" s="2"/>
      <c r="I152" s="2"/>
      <c r="J152" s="2"/>
      <c r="K152" s="2"/>
    </row>
    <row r="153" spans="2:11" s="12" customFormat="1" ht="12.75">
      <c r="B153" s="2"/>
      <c r="C153" s="2"/>
      <c r="D153" s="2"/>
      <c r="E153" s="2"/>
      <c r="F153" s="2"/>
      <c r="G153" s="2"/>
      <c r="H153" s="2"/>
      <c r="I153" s="2"/>
      <c r="J153" s="2"/>
      <c r="K153" s="2"/>
    </row>
    <row r="154" spans="2:11" s="12" customFormat="1" ht="12.75">
      <c r="B154" s="2"/>
      <c r="C154" s="2"/>
      <c r="D154" s="2"/>
      <c r="E154" s="2"/>
      <c r="F154" s="2"/>
      <c r="G154" s="2"/>
      <c r="H154" s="2"/>
      <c r="I154" s="2"/>
      <c r="J154" s="2"/>
      <c r="K154" s="2"/>
    </row>
    <row r="155" spans="2:11" s="12" customFormat="1" ht="12.75">
      <c r="B155" s="2"/>
      <c r="C155" s="2"/>
      <c r="D155" s="2"/>
      <c r="E155" s="2"/>
      <c r="F155" s="2"/>
      <c r="G155" s="2"/>
      <c r="H155" s="2"/>
      <c r="I155" s="2"/>
      <c r="J155" s="2"/>
      <c r="K155" s="2"/>
    </row>
    <row r="156" spans="2:11" s="12" customFormat="1" ht="12.75">
      <c r="B156" s="2"/>
      <c r="C156" s="2"/>
      <c r="D156" s="2"/>
      <c r="E156" s="2"/>
      <c r="F156" s="2"/>
      <c r="G156" s="2"/>
      <c r="H156" s="2"/>
      <c r="I156" s="2"/>
      <c r="J156" s="2"/>
      <c r="K156" s="2"/>
    </row>
    <row r="157" spans="2:11" s="12" customFormat="1" ht="12.75">
      <c r="B157" s="2"/>
      <c r="C157" s="2"/>
      <c r="D157" s="2"/>
      <c r="E157" s="2"/>
      <c r="F157" s="2"/>
      <c r="G157" s="2"/>
      <c r="H157" s="2"/>
      <c r="I157" s="2"/>
      <c r="J157" s="2"/>
      <c r="K157" s="2"/>
    </row>
    <row r="158" spans="2:11" s="12" customFormat="1" ht="12.75">
      <c r="B158" s="2"/>
      <c r="C158" s="2"/>
      <c r="D158" s="2"/>
      <c r="E158" s="2"/>
      <c r="F158" s="2"/>
      <c r="G158" s="2"/>
      <c r="H158" s="2"/>
      <c r="I158" s="2"/>
      <c r="J158" s="2"/>
      <c r="K158" s="2"/>
    </row>
    <row r="159" spans="2:11" s="12" customFormat="1" ht="12.75">
      <c r="B159" s="2"/>
      <c r="C159" s="2"/>
      <c r="D159" s="2"/>
      <c r="E159" s="2"/>
      <c r="F159" s="2"/>
      <c r="G159" s="2"/>
      <c r="H159" s="2"/>
      <c r="I159" s="2"/>
      <c r="J159" s="2"/>
      <c r="K159" s="2"/>
    </row>
    <row r="160" spans="2:11" s="12" customFormat="1" ht="12.75">
      <c r="B160" s="2"/>
      <c r="C160" s="2"/>
      <c r="D160" s="2"/>
      <c r="E160" s="2"/>
      <c r="F160" s="2"/>
      <c r="G160" s="2"/>
      <c r="H160" s="2"/>
      <c r="I160" s="2"/>
      <c r="J160" s="2"/>
      <c r="K160" s="2"/>
    </row>
    <row r="161" spans="2:11" s="12" customFormat="1" ht="12.75">
      <c r="B161" s="2"/>
      <c r="C161" s="2"/>
      <c r="D161" s="2"/>
      <c r="E161" s="2"/>
      <c r="F161" s="2"/>
      <c r="G161" s="2"/>
      <c r="H161" s="2"/>
      <c r="I161" s="2"/>
      <c r="J161" s="2"/>
      <c r="K161" s="2"/>
    </row>
    <row r="162" spans="2:11" s="12" customFormat="1" ht="12.75">
      <c r="B162" s="2"/>
      <c r="C162" s="2"/>
      <c r="D162" s="2"/>
      <c r="E162" s="2"/>
      <c r="F162" s="2"/>
      <c r="G162" s="2"/>
      <c r="H162" s="2"/>
      <c r="I162" s="2"/>
      <c r="J162" s="2"/>
      <c r="K162" s="2"/>
    </row>
    <row r="163" spans="2:11" s="12" customFormat="1" ht="12.75">
      <c r="B163" s="2"/>
      <c r="C163" s="2"/>
      <c r="D163" s="2"/>
      <c r="E163" s="2"/>
      <c r="F163" s="2"/>
      <c r="G163" s="2"/>
      <c r="H163" s="2"/>
      <c r="I163" s="2"/>
      <c r="J163" s="2"/>
      <c r="K163" s="2"/>
    </row>
    <row r="164" spans="2:11" s="12" customFormat="1" ht="12.75">
      <c r="B164" s="2"/>
      <c r="C164" s="2"/>
      <c r="D164" s="2"/>
      <c r="E164" s="2"/>
      <c r="F164" s="2"/>
      <c r="G164" s="2"/>
      <c r="H164" s="2"/>
      <c r="I164" s="2"/>
      <c r="J164" s="2"/>
      <c r="K164" s="2"/>
    </row>
    <row r="165" spans="2:11" s="12" customFormat="1" ht="12.75">
      <c r="B165" s="2"/>
      <c r="C165" s="2"/>
      <c r="D165" s="2"/>
      <c r="E165" s="2"/>
      <c r="F165" s="2"/>
      <c r="G165" s="2"/>
      <c r="H165" s="2"/>
      <c r="I165" s="2"/>
      <c r="J165" s="2"/>
      <c r="K165" s="2"/>
    </row>
    <row r="166" spans="2:11" s="12" customFormat="1" ht="12.75">
      <c r="B166" s="2"/>
      <c r="C166" s="2"/>
      <c r="D166" s="2"/>
      <c r="E166" s="2"/>
      <c r="F166" s="2"/>
      <c r="G166" s="2"/>
      <c r="H166" s="2"/>
      <c r="I166" s="2"/>
      <c r="J166" s="2"/>
      <c r="K166" s="2"/>
    </row>
    <row r="167" spans="2:11" s="12" customFormat="1" ht="12.75">
      <c r="B167" s="2"/>
      <c r="C167" s="2"/>
      <c r="D167" s="2"/>
      <c r="E167" s="2"/>
      <c r="F167" s="2"/>
      <c r="G167" s="2"/>
      <c r="H167" s="2"/>
      <c r="I167" s="2"/>
      <c r="J167" s="2"/>
      <c r="K167" s="2"/>
    </row>
    <row r="168" spans="2:11" s="12" customFormat="1" ht="12.75">
      <c r="B168" s="2"/>
      <c r="C168" s="2"/>
      <c r="D168" s="2"/>
      <c r="E168" s="2"/>
      <c r="F168" s="2"/>
      <c r="G168" s="2"/>
      <c r="H168" s="2"/>
      <c r="I168" s="2"/>
      <c r="J168" s="2"/>
      <c r="K168" s="2"/>
    </row>
    <row r="169" spans="2:11" s="12" customFormat="1" ht="12.75">
      <c r="B169" s="2"/>
      <c r="C169" s="2"/>
      <c r="D169" s="2"/>
      <c r="E169" s="2"/>
      <c r="F169" s="2"/>
      <c r="G169" s="2"/>
      <c r="H169" s="2"/>
      <c r="I169" s="2"/>
      <c r="J169" s="2"/>
      <c r="K169" s="2"/>
    </row>
    <row r="170" spans="2:11" s="12" customFormat="1" ht="12.75">
      <c r="B170" s="2"/>
      <c r="C170" s="2"/>
      <c r="D170" s="2"/>
      <c r="E170" s="2"/>
      <c r="F170" s="2"/>
      <c r="G170" s="2"/>
      <c r="H170" s="2"/>
      <c r="I170" s="2"/>
      <c r="J170" s="2"/>
      <c r="K170" s="2"/>
    </row>
    <row r="171" spans="2:11" s="12" customFormat="1" ht="12.75">
      <c r="B171" s="2"/>
      <c r="C171" s="2"/>
      <c r="D171" s="2"/>
      <c r="E171" s="2"/>
      <c r="F171" s="2"/>
      <c r="G171" s="2"/>
      <c r="H171" s="2"/>
      <c r="I171" s="2"/>
      <c r="J171" s="2"/>
      <c r="K171" s="2"/>
    </row>
    <row r="172" spans="2:11" s="12" customFormat="1" ht="12.75">
      <c r="B172" s="2"/>
      <c r="C172" s="2"/>
      <c r="D172" s="2"/>
      <c r="E172" s="2"/>
      <c r="F172" s="2"/>
      <c r="G172" s="2"/>
      <c r="H172" s="2"/>
      <c r="I172" s="2"/>
      <c r="J172" s="2"/>
      <c r="K172" s="2"/>
    </row>
    <row r="173" spans="2:11" s="12" customFormat="1" ht="12.75">
      <c r="B173" s="2"/>
      <c r="C173" s="2"/>
      <c r="D173" s="2"/>
      <c r="E173" s="2"/>
      <c r="F173" s="2"/>
      <c r="G173" s="2"/>
      <c r="H173" s="2"/>
      <c r="I173" s="2"/>
      <c r="J173" s="2"/>
      <c r="K173" s="2"/>
    </row>
    <row r="174" spans="2:11" s="12" customFormat="1" ht="12.75">
      <c r="B174" s="2"/>
      <c r="C174" s="2"/>
      <c r="D174" s="2"/>
      <c r="E174" s="2"/>
      <c r="F174" s="2"/>
      <c r="G174" s="2"/>
      <c r="H174" s="2"/>
      <c r="I174" s="2"/>
      <c r="J174" s="2"/>
      <c r="K174" s="2"/>
    </row>
    <row r="175" spans="2:11" s="12" customFormat="1" ht="12.75">
      <c r="B175" s="2"/>
      <c r="C175" s="2"/>
      <c r="D175" s="2"/>
      <c r="E175" s="2"/>
      <c r="F175" s="2"/>
      <c r="G175" s="2"/>
      <c r="H175" s="2"/>
      <c r="I175" s="2"/>
      <c r="J175" s="2"/>
      <c r="K175" s="2"/>
    </row>
    <row r="176" spans="2:11" s="12" customFormat="1" ht="12.75">
      <c r="B176" s="2"/>
      <c r="C176" s="2"/>
      <c r="D176" s="2"/>
      <c r="E176" s="2"/>
      <c r="F176" s="2"/>
      <c r="G176" s="2"/>
      <c r="H176" s="2"/>
      <c r="I176" s="2"/>
      <c r="J176" s="2"/>
      <c r="K176" s="2"/>
    </row>
    <row r="177" spans="2:11" s="12" customFormat="1" ht="12.75">
      <c r="B177" s="2"/>
      <c r="C177" s="2"/>
      <c r="D177" s="2"/>
      <c r="E177" s="2"/>
      <c r="F177" s="2"/>
      <c r="G177" s="2"/>
      <c r="H177" s="2"/>
      <c r="I177" s="2"/>
      <c r="J177" s="2"/>
      <c r="K177" s="2"/>
    </row>
  </sheetData>
  <sheetProtection/>
  <mergeCells count="85">
    <mergeCell ref="F25:K25"/>
    <mergeCell ref="C109:H109"/>
    <mergeCell ref="C111:H111"/>
    <mergeCell ref="B92:J92"/>
    <mergeCell ref="B97:I97"/>
    <mergeCell ref="C102:H102"/>
    <mergeCell ref="C104:H104"/>
    <mergeCell ref="B78:C78"/>
    <mergeCell ref="B83:C83"/>
    <mergeCell ref="B91:J91"/>
    <mergeCell ref="B75:C75"/>
    <mergeCell ref="B76:C76"/>
    <mergeCell ref="F76:G76"/>
    <mergeCell ref="B77:G77"/>
    <mergeCell ref="B114:G114"/>
    <mergeCell ref="B70:C70"/>
    <mergeCell ref="B71:J71"/>
    <mergeCell ref="B73:C73"/>
    <mergeCell ref="F73:G73"/>
    <mergeCell ref="B74:C74"/>
    <mergeCell ref="H84:J84"/>
    <mergeCell ref="B60:K60"/>
    <mergeCell ref="B61:K61"/>
    <mergeCell ref="B62:K62"/>
    <mergeCell ref="B63:K63"/>
    <mergeCell ref="B65:K65"/>
    <mergeCell ref="A67:K67"/>
    <mergeCell ref="A50:B50"/>
    <mergeCell ref="A51:J51"/>
    <mergeCell ref="A52:C52"/>
    <mergeCell ref="A53:B53"/>
    <mergeCell ref="A57:B57"/>
    <mergeCell ref="B59:K59"/>
    <mergeCell ref="B58:K58"/>
    <mergeCell ref="A44:B44"/>
    <mergeCell ref="A45:B45"/>
    <mergeCell ref="A46:B46"/>
    <mergeCell ref="A47:I47"/>
    <mergeCell ref="A48:B48"/>
    <mergeCell ref="A49:B49"/>
    <mergeCell ref="A38:B38"/>
    <mergeCell ref="A39:B39"/>
    <mergeCell ref="A40:B40"/>
    <mergeCell ref="A41:F41"/>
    <mergeCell ref="A42:B42"/>
    <mergeCell ref="A43:B43"/>
    <mergeCell ref="A32:B32"/>
    <mergeCell ref="A33:B33"/>
    <mergeCell ref="A34:I34"/>
    <mergeCell ref="A35:B35"/>
    <mergeCell ref="A36:B36"/>
    <mergeCell ref="A37:B37"/>
    <mergeCell ref="A26:B26"/>
    <mergeCell ref="A27:B27"/>
    <mergeCell ref="A28:B28"/>
    <mergeCell ref="A29:B29"/>
    <mergeCell ref="A30:B30"/>
    <mergeCell ref="A31:E31"/>
    <mergeCell ref="A20:B20"/>
    <mergeCell ref="A21:B21"/>
    <mergeCell ref="A22:B22"/>
    <mergeCell ref="A23:B23"/>
    <mergeCell ref="A24:B24"/>
    <mergeCell ref="A25:E25"/>
    <mergeCell ref="A14:B14"/>
    <mergeCell ref="A15:H15"/>
    <mergeCell ref="A16:B16"/>
    <mergeCell ref="A17:B17"/>
    <mergeCell ref="A18:B18"/>
    <mergeCell ref="A19:B19"/>
    <mergeCell ref="H19:K19"/>
    <mergeCell ref="I9:K9"/>
    <mergeCell ref="A10:B10"/>
    <mergeCell ref="A11:G11"/>
    <mergeCell ref="A12:H12"/>
    <mergeCell ref="A9:H9"/>
    <mergeCell ref="A13:B13"/>
    <mergeCell ref="A7:H7"/>
    <mergeCell ref="I7:K7"/>
    <mergeCell ref="A8:H8"/>
    <mergeCell ref="I8:K8"/>
    <mergeCell ref="A2:K2"/>
    <mergeCell ref="A4:K4"/>
    <mergeCell ref="A6:H6"/>
    <mergeCell ref="I6:K6"/>
  </mergeCells>
  <printOptions/>
  <pageMargins left="0.7874015748031497" right="0.7874015748031497" top="0.1968503937007874" bottom="0.5905511811023623" header="0.5118110236220472" footer="0.5118110236220472"/>
  <pageSetup fitToHeight="0" fitToWidth="1"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codeName="Tabelle10">
    <tabColor indexed="10"/>
  </sheetPr>
  <dimension ref="A2:K52"/>
  <sheetViews>
    <sheetView showGridLines="0" zoomScalePageLayoutView="0" workbookViewId="0" topLeftCell="A13">
      <selection activeCell="A11" sqref="A11:B11"/>
    </sheetView>
  </sheetViews>
  <sheetFormatPr defaultColWidth="11.421875" defaultRowHeight="12.75"/>
  <cols>
    <col min="1" max="1" width="3.7109375" style="23" customWidth="1"/>
    <col min="3" max="3" width="3.7109375" style="0" customWidth="1"/>
    <col min="5" max="5" width="3.7109375" style="0" customWidth="1"/>
    <col min="7" max="7" width="3.7109375" style="0" customWidth="1"/>
    <col min="9" max="9" width="3.7109375" style="0" customWidth="1"/>
    <col min="11" max="11" width="12.7109375" style="0" customWidth="1"/>
    <col min="12" max="16384" width="11.421875" style="23" customWidth="1"/>
  </cols>
  <sheetData>
    <row r="2" spans="1:11" ht="40.5" customHeight="1">
      <c r="A2" s="715" t="s">
        <v>602</v>
      </c>
      <c r="B2" s="716"/>
      <c r="C2" s="716"/>
      <c r="D2" s="716"/>
      <c r="E2" s="716"/>
      <c r="F2" s="716"/>
      <c r="G2" s="716"/>
      <c r="H2" s="716"/>
      <c r="I2" s="716"/>
      <c r="J2" s="716"/>
      <c r="K2" s="716"/>
    </row>
    <row r="3" ht="15" customHeight="1"/>
    <row r="4" spans="1:11" s="12" customFormat="1" ht="12.75">
      <c r="A4" s="409" t="s">
        <v>58</v>
      </c>
      <c r="B4" s="410"/>
      <c r="C4" s="410"/>
      <c r="D4" s="410"/>
      <c r="E4" s="410"/>
      <c r="F4" s="410"/>
      <c r="G4" s="410"/>
      <c r="H4" s="412"/>
      <c r="I4" s="402" t="s">
        <v>83</v>
      </c>
      <c r="J4" s="403"/>
      <c r="K4" s="404"/>
    </row>
    <row r="5" spans="1:11" s="12" customFormat="1" ht="24.75" customHeight="1">
      <c r="A5" s="401" t="s">
        <v>762</v>
      </c>
      <c r="B5" s="398"/>
      <c r="C5" s="398"/>
      <c r="D5" s="398"/>
      <c r="E5" s="398"/>
      <c r="F5" s="398"/>
      <c r="G5" s="398"/>
      <c r="H5" s="415"/>
      <c r="I5" s="401"/>
      <c r="J5" s="399"/>
      <c r="K5" s="400"/>
    </row>
    <row r="6" spans="1:11" s="12" customFormat="1" ht="15" customHeight="1">
      <c r="A6" s="409" t="s">
        <v>59</v>
      </c>
      <c r="B6" s="410"/>
      <c r="C6" s="410"/>
      <c r="D6" s="410"/>
      <c r="E6" s="410"/>
      <c r="F6" s="410"/>
      <c r="G6" s="410"/>
      <c r="H6" s="412"/>
      <c r="I6" s="402" t="s">
        <v>82</v>
      </c>
      <c r="J6" s="403"/>
      <c r="K6" s="404"/>
    </row>
    <row r="7" spans="1:11" s="12" customFormat="1" ht="24.75" customHeight="1">
      <c r="A7" s="401" t="s">
        <v>764</v>
      </c>
      <c r="B7" s="398"/>
      <c r="C7" s="398"/>
      <c r="D7" s="398"/>
      <c r="E7" s="398"/>
      <c r="F7" s="398"/>
      <c r="G7" s="398"/>
      <c r="H7" s="415"/>
      <c r="I7" s="401" t="s">
        <v>765</v>
      </c>
      <c r="J7" s="399"/>
      <c r="K7" s="400"/>
    </row>
    <row r="8" spans="1:11" s="12" customFormat="1" ht="7.5" customHeight="1">
      <c r="A8" s="409"/>
      <c r="B8" s="410"/>
      <c r="K8" s="13"/>
    </row>
    <row r="9" spans="1:11" s="12" customFormat="1" ht="15" customHeight="1">
      <c r="A9" s="405" t="s">
        <v>60</v>
      </c>
      <c r="B9" s="406"/>
      <c r="C9" s="406"/>
      <c r="D9" s="406"/>
      <c r="E9" s="406"/>
      <c r="F9" s="406"/>
      <c r="G9" s="406"/>
      <c r="H9" s="14"/>
      <c r="I9" s="15" t="s">
        <v>81</v>
      </c>
      <c r="J9" s="5">
        <v>2007</v>
      </c>
      <c r="K9" s="13"/>
    </row>
    <row r="10" spans="1:11" s="12" customFormat="1" ht="15" customHeight="1">
      <c r="A10" s="416" t="s">
        <v>375</v>
      </c>
      <c r="B10" s="406"/>
      <c r="C10" s="406"/>
      <c r="D10" s="406"/>
      <c r="E10" s="406"/>
      <c r="F10" s="406"/>
      <c r="G10" s="406"/>
      <c r="H10" s="406"/>
      <c r="K10" s="13"/>
    </row>
    <row r="11" spans="1:11" s="12" customFormat="1" ht="7.5" customHeight="1">
      <c r="A11" s="407"/>
      <c r="B11" s="408"/>
      <c r="C11" s="10"/>
      <c r="D11" s="10"/>
      <c r="E11" s="10"/>
      <c r="F11" s="10"/>
      <c r="G11" s="10"/>
      <c r="H11" s="10"/>
      <c r="I11" s="10"/>
      <c r="J11" s="10"/>
      <c r="K11" s="17"/>
    </row>
    <row r="12" spans="1:11" s="12" customFormat="1" ht="7.5" customHeight="1">
      <c r="A12" s="11"/>
      <c r="K12" s="13"/>
    </row>
    <row r="13" spans="1:11" s="12" customFormat="1" ht="12.75">
      <c r="A13" s="719" t="s">
        <v>707</v>
      </c>
      <c r="B13" s="720"/>
      <c r="C13" s="720"/>
      <c r="D13" s="720"/>
      <c r="E13" s="720"/>
      <c r="F13" s="720"/>
      <c r="G13" s="720"/>
      <c r="H13" s="435"/>
      <c r="I13" s="435"/>
      <c r="J13" s="435"/>
      <c r="K13" s="429"/>
    </row>
    <row r="14" spans="1:11" s="12" customFormat="1" ht="12.75" customHeight="1">
      <c r="A14" s="339" t="s">
        <v>711</v>
      </c>
      <c r="B14" s="340" t="s">
        <v>708</v>
      </c>
      <c r="C14" s="340"/>
      <c r="D14" s="340"/>
      <c r="E14" s="340"/>
      <c r="F14" s="340"/>
      <c r="G14" s="340"/>
      <c r="H14" s="340"/>
      <c r="I14" s="340"/>
      <c r="J14" s="340"/>
      <c r="K14" s="341"/>
    </row>
    <row r="15" spans="1:11" s="12" customFormat="1" ht="12.75" customHeight="1">
      <c r="A15" s="339" t="s">
        <v>711</v>
      </c>
      <c r="B15" s="340" t="s">
        <v>709</v>
      </c>
      <c r="C15" s="340"/>
      <c r="D15" s="340"/>
      <c r="E15" s="340"/>
      <c r="F15" s="340"/>
      <c r="G15" s="340"/>
      <c r="H15" s="340"/>
      <c r="I15" s="340"/>
      <c r="J15" s="340"/>
      <c r="K15" s="341"/>
    </row>
    <row r="16" spans="1:11" s="12" customFormat="1" ht="25.5" customHeight="1">
      <c r="A16" s="339" t="s">
        <v>711</v>
      </c>
      <c r="B16" s="721" t="s">
        <v>710</v>
      </c>
      <c r="C16" s="722"/>
      <c r="D16" s="722"/>
      <c r="E16" s="722"/>
      <c r="F16" s="722"/>
      <c r="G16" s="722"/>
      <c r="H16" s="722"/>
      <c r="I16" s="722"/>
      <c r="J16" s="722"/>
      <c r="K16" s="723"/>
    </row>
    <row r="17" spans="1:11" s="12" customFormat="1" ht="12.75" customHeight="1">
      <c r="A17" s="11" t="s">
        <v>712</v>
      </c>
      <c r="K17" s="13"/>
    </row>
    <row r="18" spans="1:11" s="12" customFormat="1" ht="12.75" customHeight="1">
      <c r="A18" s="11"/>
      <c r="K18" s="13"/>
    </row>
    <row r="19" spans="1:11" s="12" customFormat="1" ht="38.25" customHeight="1">
      <c r="A19" s="724" t="s">
        <v>713</v>
      </c>
      <c r="B19" s="424"/>
      <c r="C19" s="424"/>
      <c r="D19" s="424"/>
      <c r="E19" s="424"/>
      <c r="F19" s="424"/>
      <c r="G19" s="424"/>
      <c r="H19" s="424"/>
      <c r="I19" s="424"/>
      <c r="J19" s="424"/>
      <c r="K19" s="725"/>
    </row>
    <row r="20" spans="1:11" s="12" customFormat="1" ht="25.5" customHeight="1">
      <c r="A20" s="724" t="s">
        <v>714</v>
      </c>
      <c r="B20" s="424"/>
      <c r="C20" s="424"/>
      <c r="D20" s="424"/>
      <c r="E20" s="424"/>
      <c r="F20" s="424"/>
      <c r="G20" s="424"/>
      <c r="H20" s="424"/>
      <c r="I20" s="424"/>
      <c r="J20" s="424"/>
      <c r="K20" s="725"/>
    </row>
    <row r="21" spans="1:11" s="12" customFormat="1" ht="12.75" customHeight="1">
      <c r="A21" s="11"/>
      <c r="K21" s="13"/>
    </row>
    <row r="22" spans="1:11" s="12" customFormat="1" ht="12.75" customHeight="1">
      <c r="A22" s="726" t="s">
        <v>715</v>
      </c>
      <c r="B22" s="727"/>
      <c r="C22" s="727"/>
      <c r="D22" s="727"/>
      <c r="E22" s="727"/>
      <c r="F22" s="727"/>
      <c r="G22" s="727"/>
      <c r="H22" s="727"/>
      <c r="I22" s="727"/>
      <c r="J22" s="727"/>
      <c r="K22" s="728"/>
    </row>
    <row r="23" spans="1:11" s="12" customFormat="1" ht="12.75" customHeight="1">
      <c r="A23" s="11"/>
      <c r="K23" s="13"/>
    </row>
    <row r="24" spans="1:11" s="12" customFormat="1" ht="12.75" customHeight="1">
      <c r="A24" s="319" t="s">
        <v>716</v>
      </c>
      <c r="G24" s="19"/>
      <c r="I24" s="342" t="s">
        <v>719</v>
      </c>
      <c r="J24" s="343" t="s">
        <v>215</v>
      </c>
      <c r="K24" s="344" t="s">
        <v>717</v>
      </c>
    </row>
    <row r="25" spans="1:11" s="12" customFormat="1" ht="12.75" customHeight="1">
      <c r="A25" s="731" t="s">
        <v>718</v>
      </c>
      <c r="B25" s="732"/>
      <c r="C25" s="732"/>
      <c r="D25" s="732"/>
      <c r="E25" s="732"/>
      <c r="F25" s="732"/>
      <c r="G25" s="732"/>
      <c r="H25" s="732"/>
      <c r="I25" s="325">
        <v>3</v>
      </c>
      <c r="J25" s="325"/>
      <c r="K25" s="349">
        <v>2</v>
      </c>
    </row>
    <row r="26" spans="1:11" s="12" customFormat="1" ht="12.75" customHeight="1">
      <c r="A26" s="730" t="s">
        <v>720</v>
      </c>
      <c r="B26" s="718"/>
      <c r="C26" s="718"/>
      <c r="D26" s="718"/>
      <c r="E26" s="718"/>
      <c r="F26" s="718"/>
      <c r="G26" s="718"/>
      <c r="H26" s="718"/>
      <c r="I26" s="324">
        <v>2</v>
      </c>
      <c r="J26" s="324"/>
      <c r="K26" s="349">
        <v>2</v>
      </c>
    </row>
    <row r="27" spans="1:11" s="12" customFormat="1" ht="25.5" customHeight="1">
      <c r="A27" s="717" t="s">
        <v>721</v>
      </c>
      <c r="B27" s="718"/>
      <c r="C27" s="718"/>
      <c r="D27" s="718"/>
      <c r="E27" s="718"/>
      <c r="F27" s="718"/>
      <c r="G27" s="718"/>
      <c r="H27" s="718"/>
      <c r="I27" s="345">
        <v>2</v>
      </c>
      <c r="J27" s="324"/>
      <c r="K27" s="349">
        <v>1</v>
      </c>
    </row>
    <row r="28" spans="1:11" s="12" customFormat="1" ht="12.75" customHeight="1">
      <c r="A28" s="717" t="s">
        <v>722</v>
      </c>
      <c r="B28" s="718"/>
      <c r="C28" s="718"/>
      <c r="D28" s="718"/>
      <c r="E28" s="718"/>
      <c r="F28" s="718"/>
      <c r="G28" s="718"/>
      <c r="H28" s="718"/>
      <c r="I28" s="324">
        <v>2</v>
      </c>
      <c r="J28" s="324"/>
      <c r="K28" s="349">
        <v>2</v>
      </c>
    </row>
    <row r="29" spans="1:11" s="12" customFormat="1" ht="12.75" customHeight="1">
      <c r="A29" s="717" t="s">
        <v>723</v>
      </c>
      <c r="B29" s="718"/>
      <c r="C29" s="718"/>
      <c r="D29" s="718"/>
      <c r="E29" s="718"/>
      <c r="F29" s="718"/>
      <c r="G29" s="718"/>
      <c r="H29" s="718"/>
      <c r="I29" s="324">
        <v>2</v>
      </c>
      <c r="J29" s="324"/>
      <c r="K29" s="349">
        <v>2</v>
      </c>
    </row>
    <row r="30" spans="1:11" s="12" customFormat="1" ht="12.75" customHeight="1">
      <c r="A30" s="717" t="s">
        <v>724</v>
      </c>
      <c r="B30" s="718"/>
      <c r="C30" s="718"/>
      <c r="D30" s="718"/>
      <c r="E30" s="718"/>
      <c r="F30" s="718"/>
      <c r="G30" s="718"/>
      <c r="H30" s="718"/>
      <c r="I30" s="324">
        <v>2</v>
      </c>
      <c r="J30" s="324"/>
      <c r="K30" s="349"/>
    </row>
    <row r="31" spans="1:11" s="12" customFormat="1" ht="12.75" customHeight="1">
      <c r="A31" s="717" t="s">
        <v>725</v>
      </c>
      <c r="B31" s="718"/>
      <c r="C31" s="718"/>
      <c r="D31" s="718"/>
      <c r="E31" s="718"/>
      <c r="F31" s="718"/>
      <c r="G31" s="718"/>
      <c r="H31" s="718"/>
      <c r="I31" s="324">
        <v>3</v>
      </c>
      <c r="J31" s="324"/>
      <c r="K31" s="349">
        <v>3</v>
      </c>
    </row>
    <row r="32" spans="1:11" s="12" customFormat="1" ht="12.75">
      <c r="A32" s="717" t="s">
        <v>726</v>
      </c>
      <c r="B32" s="718"/>
      <c r="C32" s="718"/>
      <c r="D32" s="718"/>
      <c r="E32" s="718"/>
      <c r="F32" s="718"/>
      <c r="G32" s="718"/>
      <c r="H32" s="718"/>
      <c r="I32" s="345">
        <v>3</v>
      </c>
      <c r="J32" s="324"/>
      <c r="K32" s="349">
        <v>2</v>
      </c>
    </row>
    <row r="33" spans="1:11" s="12" customFormat="1" ht="12.75">
      <c r="A33" s="717" t="s">
        <v>727</v>
      </c>
      <c r="B33" s="718"/>
      <c r="C33" s="718"/>
      <c r="D33" s="718"/>
      <c r="E33" s="718"/>
      <c r="F33" s="718"/>
      <c r="G33" s="718"/>
      <c r="H33" s="718"/>
      <c r="I33" s="345">
        <v>3</v>
      </c>
      <c r="J33" s="324"/>
      <c r="K33" s="349"/>
    </row>
    <row r="34" spans="1:11" s="12" customFormat="1" ht="12.75" customHeight="1">
      <c r="A34" s="319" t="s">
        <v>728</v>
      </c>
      <c r="I34" s="342" t="s">
        <v>729</v>
      </c>
      <c r="K34" s="351">
        <f>SUM(K25:K29)+SUM(K32:K33)+MAX(K30:K31)</f>
        <v>14</v>
      </c>
    </row>
    <row r="35" spans="1:11" s="12" customFormat="1" ht="12.75" customHeight="1">
      <c r="A35" s="11"/>
      <c r="K35" s="13"/>
    </row>
    <row r="36" spans="1:11" s="24" customFormat="1" ht="22.5" customHeight="1">
      <c r="A36" s="348" t="s">
        <v>215</v>
      </c>
      <c r="B36" s="733" t="s">
        <v>730</v>
      </c>
      <c r="C36" s="434"/>
      <c r="D36" s="434"/>
      <c r="E36" s="434"/>
      <c r="F36" s="434"/>
      <c r="G36" s="434"/>
      <c r="H36" s="434"/>
      <c r="I36" s="434"/>
      <c r="J36" s="434"/>
      <c r="K36" s="725"/>
    </row>
    <row r="37" spans="1:11" s="12" customFormat="1" ht="12.75" customHeight="1">
      <c r="A37" s="11"/>
      <c r="K37" s="13"/>
    </row>
    <row r="38" spans="1:11" s="12" customFormat="1" ht="12.75" customHeight="1">
      <c r="A38" s="724" t="s">
        <v>731</v>
      </c>
      <c r="B38" s="424"/>
      <c r="C38" s="424"/>
      <c r="D38" s="424"/>
      <c r="E38" s="424"/>
      <c r="F38" s="424"/>
      <c r="G38" s="424"/>
      <c r="H38" s="424"/>
      <c r="I38" s="424"/>
      <c r="J38" s="424"/>
      <c r="K38" s="725"/>
    </row>
    <row r="39" spans="1:11" s="12" customFormat="1" ht="12.75" customHeight="1">
      <c r="A39" s="11"/>
      <c r="K39" s="13"/>
    </row>
    <row r="40" spans="1:11" s="12" customFormat="1" ht="12.75" customHeight="1">
      <c r="A40" s="729" t="s">
        <v>683</v>
      </c>
      <c r="B40" s="729"/>
      <c r="C40" s="729"/>
      <c r="D40" s="734" t="s">
        <v>732</v>
      </c>
      <c r="E40" s="734"/>
      <c r="F40" s="734"/>
      <c r="G40" s="734"/>
      <c r="H40" s="734"/>
      <c r="I40" s="734"/>
      <c r="J40" s="734"/>
      <c r="K40" s="734"/>
    </row>
    <row r="41" spans="1:11" s="12" customFormat="1" ht="12.75" customHeight="1">
      <c r="A41" s="729" t="s">
        <v>684</v>
      </c>
      <c r="B41" s="729"/>
      <c r="C41" s="729"/>
      <c r="D41" s="734" t="s">
        <v>734</v>
      </c>
      <c r="E41" s="734"/>
      <c r="F41" s="734"/>
      <c r="G41" s="734"/>
      <c r="H41" s="734"/>
      <c r="I41" s="734"/>
      <c r="J41" s="734"/>
      <c r="K41" s="734"/>
    </row>
    <row r="42" spans="1:11" s="12" customFormat="1" ht="12.75" customHeight="1">
      <c r="A42" s="729" t="s">
        <v>685</v>
      </c>
      <c r="B42" s="729"/>
      <c r="C42" s="729"/>
      <c r="D42" s="734" t="s">
        <v>735</v>
      </c>
      <c r="E42" s="734"/>
      <c r="F42" s="734"/>
      <c r="G42" s="734"/>
      <c r="H42" s="734"/>
      <c r="I42" s="734"/>
      <c r="J42" s="734"/>
      <c r="K42" s="734"/>
    </row>
    <row r="43" spans="1:11" s="12" customFormat="1" ht="12.75" customHeight="1">
      <c r="A43" s="729" t="s">
        <v>686</v>
      </c>
      <c r="B43" s="729"/>
      <c r="C43" s="729"/>
      <c r="D43" s="734" t="s">
        <v>736</v>
      </c>
      <c r="E43" s="734"/>
      <c r="F43" s="734"/>
      <c r="G43" s="734"/>
      <c r="H43" s="734"/>
      <c r="I43" s="734"/>
      <c r="J43" s="734"/>
      <c r="K43" s="734"/>
    </row>
    <row r="44" spans="1:11" s="12" customFormat="1" ht="12.75" customHeight="1">
      <c r="A44" s="729" t="s">
        <v>687</v>
      </c>
      <c r="B44" s="729"/>
      <c r="C44" s="729"/>
      <c r="D44" s="734" t="s">
        <v>737</v>
      </c>
      <c r="E44" s="734"/>
      <c r="F44" s="734"/>
      <c r="G44" s="734"/>
      <c r="H44" s="734"/>
      <c r="I44" s="734"/>
      <c r="J44" s="734"/>
      <c r="K44" s="734"/>
    </row>
    <row r="45" spans="1:11" s="12" customFormat="1" ht="12.75" customHeight="1">
      <c r="A45" s="11"/>
      <c r="K45" s="13"/>
    </row>
    <row r="46" spans="1:11" s="12" customFormat="1" ht="25.5" customHeight="1">
      <c r="A46" s="724" t="s">
        <v>738</v>
      </c>
      <c r="B46" s="424"/>
      <c r="C46" s="424"/>
      <c r="D46" s="424"/>
      <c r="E46" s="424"/>
      <c r="F46" s="424"/>
      <c r="G46" s="424"/>
      <c r="H46" s="424"/>
      <c r="I46" s="424"/>
      <c r="J46" s="424"/>
      <c r="K46" s="725"/>
    </row>
    <row r="47" spans="1:11" s="12" customFormat="1" ht="12.75" customHeight="1">
      <c r="A47" s="11"/>
      <c r="K47" s="13"/>
    </row>
    <row r="48" spans="1:11" s="12" customFormat="1" ht="12.75" customHeight="1">
      <c r="A48" s="11" t="s">
        <v>70</v>
      </c>
      <c r="D48" s="12" t="s">
        <v>767</v>
      </c>
      <c r="J48" s="347">
        <v>80</v>
      </c>
      <c r="K48" s="13"/>
    </row>
    <row r="49" spans="1:11" s="12" customFormat="1" ht="12.75" customHeight="1">
      <c r="A49" s="11" t="s">
        <v>739</v>
      </c>
      <c r="C49" s="12" t="s">
        <v>768</v>
      </c>
      <c r="J49" s="347" t="s">
        <v>766</v>
      </c>
      <c r="K49" s="13"/>
    </row>
    <row r="50" spans="1:11" s="12" customFormat="1" ht="12.75" customHeight="1">
      <c r="A50" s="319" t="s">
        <v>740</v>
      </c>
      <c r="D50" s="12" t="s">
        <v>769</v>
      </c>
      <c r="J50" s="347">
        <v>32</v>
      </c>
      <c r="K50" s="13"/>
    </row>
    <row r="51" spans="1:11" s="12" customFormat="1" ht="12.75" customHeight="1">
      <c r="A51" s="319" t="s">
        <v>771</v>
      </c>
      <c r="F51" s="350"/>
      <c r="J51" s="376">
        <f>J9-(J48-J50)</f>
        <v>1959</v>
      </c>
      <c r="K51" s="13"/>
    </row>
    <row r="52" spans="1:11" s="12" customFormat="1" ht="12.75" customHeight="1">
      <c r="A52" s="16"/>
      <c r="B52" s="10"/>
      <c r="C52" s="10"/>
      <c r="D52" s="10"/>
      <c r="E52" s="10"/>
      <c r="F52" s="10"/>
      <c r="G52" s="10"/>
      <c r="H52" s="10"/>
      <c r="I52" s="10"/>
      <c r="J52" s="10"/>
      <c r="K52" s="17"/>
    </row>
  </sheetData>
  <sheetProtection/>
  <mergeCells count="40">
    <mergeCell ref="A2:K2"/>
    <mergeCell ref="A4:H4"/>
    <mergeCell ref="A5:H5"/>
    <mergeCell ref="I4:K4"/>
    <mergeCell ref="I5:K5"/>
    <mergeCell ref="A8:B8"/>
    <mergeCell ref="A10:H10"/>
    <mergeCell ref="A9:G9"/>
    <mergeCell ref="A19:K19"/>
    <mergeCell ref="I6:K6"/>
    <mergeCell ref="A6:H6"/>
    <mergeCell ref="A33:H33"/>
    <mergeCell ref="A32:H32"/>
    <mergeCell ref="A31:H31"/>
    <mergeCell ref="A30:H30"/>
    <mergeCell ref="I7:K7"/>
    <mergeCell ref="A27:H27"/>
    <mergeCell ref="A11:B11"/>
    <mergeCell ref="A13:K13"/>
    <mergeCell ref="B16:K16"/>
    <mergeCell ref="A7:H7"/>
    <mergeCell ref="A29:H29"/>
    <mergeCell ref="A28:H28"/>
    <mergeCell ref="D43:K43"/>
    <mergeCell ref="A38:K38"/>
    <mergeCell ref="A20:K20"/>
    <mergeCell ref="A22:K22"/>
    <mergeCell ref="A41:C41"/>
    <mergeCell ref="A26:H26"/>
    <mergeCell ref="A25:H25"/>
    <mergeCell ref="B36:K36"/>
    <mergeCell ref="D44:K44"/>
    <mergeCell ref="A46:K46"/>
    <mergeCell ref="A40:C40"/>
    <mergeCell ref="D40:K40"/>
    <mergeCell ref="D41:K41"/>
    <mergeCell ref="D42:K42"/>
    <mergeCell ref="A44:C44"/>
    <mergeCell ref="A43:C43"/>
    <mergeCell ref="A42:C42"/>
  </mergeCells>
  <printOptions/>
  <pageMargins left="0.7086614173228347" right="0.7086614173228347" top="0.4724409448818898" bottom="0.4724409448818898" header="0.5118110236220472"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Sächsisches Staatsministerium des Innern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Ermittlungsschema Sachwertverfahren</dc:title>
  <dc:subject/>
  <dc:creator>Sächsisches Staatsministerium des Innern - Referat 23</dc:creator>
  <cp:keywords/>
  <dc:description/>
  <cp:lastModifiedBy>Everts, Mike (SMI)</cp:lastModifiedBy>
  <cp:lastPrinted>2007-10-18T11:08:50Z</cp:lastPrinted>
  <dcterms:created xsi:type="dcterms:W3CDTF">2007-01-16T07:39:35Z</dcterms:created>
  <dcterms:modified xsi:type="dcterms:W3CDTF">2014-11-12T12:52:30Z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